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18\Concejo\"/>
    </mc:Choice>
  </mc:AlternateContent>
  <bookViews>
    <workbookView xWindow="0" yWindow="0" windowWidth="15480" windowHeight="6930"/>
  </bookViews>
  <sheets>
    <sheet name="Hoja1" sheetId="1" r:id="rId1"/>
    <sheet name="Hoja2" sheetId="7" r:id="rId2"/>
    <sheet name="Hoja5" sheetId="6" r:id="rId3"/>
  </sheets>
  <definedNames>
    <definedName name="_xlnm._FilterDatabase" localSheetId="0" hidden="1">Hoja1!$A$3:$W$28</definedName>
    <definedName name="_xlnm._FilterDatabase" localSheetId="1" hidden="1">Hoja2!$A$1:$G$42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7" l="1"/>
  <c r="D44" i="7"/>
  <c r="E44" i="7"/>
  <c r="F44" i="7"/>
  <c r="G41" i="7" l="1"/>
  <c r="G40" i="7"/>
  <c r="G38" i="7"/>
  <c r="G44" i="7" s="1"/>
  <c r="G37" i="7"/>
  <c r="G36" i="7"/>
  <c r="G35" i="7"/>
  <c r="C34" i="7"/>
  <c r="G30" i="7"/>
  <c r="G29" i="7"/>
  <c r="G28" i="7"/>
  <c r="G19" i="7"/>
  <c r="G18" i="7"/>
  <c r="G15" i="7"/>
  <c r="E5" i="7"/>
  <c r="G5" i="7" s="1"/>
  <c r="D5" i="7"/>
  <c r="C5" i="7"/>
  <c r="E4" i="7"/>
  <c r="G4" i="7" s="1"/>
  <c r="D4" i="7"/>
  <c r="C4" i="7"/>
  <c r="E3" i="7"/>
  <c r="G3" i="7" s="1"/>
  <c r="D3" i="7"/>
  <c r="C3" i="7"/>
  <c r="B8" i="7" l="1"/>
  <c r="B9" i="7" s="1"/>
  <c r="B10" i="7" s="1"/>
  <c r="B11" i="7" s="1"/>
  <c r="B12" i="7" s="1"/>
  <c r="B13" i="7" s="1"/>
  <c r="B4" i="7"/>
  <c r="B5" i="7" s="1"/>
  <c r="B6" i="7" s="1"/>
  <c r="A3" i="7"/>
  <c r="A4" i="7" s="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alcChain>
</file>

<file path=xl/sharedStrings.xml><?xml version="1.0" encoding="utf-8"?>
<sst xmlns="http://schemas.openxmlformats.org/spreadsheetml/2006/main" count="352" uniqueCount="166">
  <si>
    <t xml:space="preserve">OBJETIVO DE CALIDAD </t>
  </si>
  <si>
    <t>OBJETIVO ESTRATEGICO</t>
  </si>
  <si>
    <t>ESTRATEGIAS (ACTIVIDADES)</t>
  </si>
  <si>
    <t>RESPONSABLE</t>
  </si>
  <si>
    <t>INDICADOR</t>
  </si>
  <si>
    <t>VARIABLES</t>
  </si>
  <si>
    <t>Diseñar, comunicar y evaluar los elementos de direccionamiento estratégico del Concejo Municipal de Santiago de Cali, como herramienta gerencial para el cumplimiento de la Misión y la Visión de la Corporación</t>
  </si>
  <si>
    <t>Dirección Estratégica (P1)</t>
  </si>
  <si>
    <t>Estudiar y aprobar proyectos de acuerdo para el desarrollo del Municipio de Santiago de Cali</t>
  </si>
  <si>
    <t>Tramite a Proyectos de Acuerdo (P4)</t>
  </si>
  <si>
    <t>Realizar el ejercicio del Control Político oportuna y objetivamente</t>
  </si>
  <si>
    <t>Control Político (P3)</t>
  </si>
  <si>
    <t>Proveer los bienes y servicios necesarios para el cumplimiento de la Misión y el funcionamiento administrativo de la Corporación</t>
  </si>
  <si>
    <t>Realizar la contratación de los bienes y servicios requeridos por el Concejo Municipal de Santiago de Cali, cumpliendo con la normatividad vigente en cada una de las modalidades de contratación</t>
  </si>
  <si>
    <t>Gestión Jurídica (P9)</t>
  </si>
  <si>
    <t>Promover y facilitar la participación de la comunidad en los asuntos de ciudad</t>
  </si>
  <si>
    <t>Preparar a la ciudad de Santiago de Cali para la llegada de la Paz y la Reconciliación</t>
  </si>
  <si>
    <t>Establecer e implementar un conjunto de procedimientos y otras prácticas orientadas a mejorar la calidad y accesibilidad de los trámites y servicios del Concejo de Santiago de Cali y satisfacer las necesidades de la ciudadanía</t>
  </si>
  <si>
    <t>Establecer junto con los Ediles mecanismos donde se diseñen iniciativas de mejoramiento para los problemas específicos de las comunas y corregimientos de Santiago de Cali</t>
  </si>
  <si>
    <t xml:space="preserve">Promover el desarrollo regional </t>
  </si>
  <si>
    <t>Brindar a la ciudadanía respuesta oportunas a los derechos de petición recibidos en el Concejo Municipal de Santiago de Cali</t>
  </si>
  <si>
    <t>Conformar una estructura organizacional acorde con los requerimientos de Mejora Continua del Concejo Municipal de Santiago de Cali</t>
  </si>
  <si>
    <t>Hacer seguimiento al Sistema Integrado de Gestión del Concejo Municipal de Santiago de Cali</t>
  </si>
  <si>
    <t>Control Interno (P11)</t>
  </si>
  <si>
    <t>Conformar la planta de personal ajustada a una nueva estructura</t>
  </si>
  <si>
    <t>Avance del Plan de Acción Anual</t>
  </si>
  <si>
    <t>V</t>
  </si>
  <si>
    <t xml:space="preserve">V = % ejecutado del Plan de Acción Anual     </t>
  </si>
  <si>
    <t>(V1/V2) x 100</t>
  </si>
  <si>
    <t>Indice de cumplimiento de sesiones</t>
  </si>
  <si>
    <t>Avance del P. A. A.</t>
  </si>
  <si>
    <t>Cabildos realizados</t>
  </si>
  <si>
    <t>V= Cabildos realizados anualmente</t>
  </si>
  <si>
    <t>Concejos realizados</t>
  </si>
  <si>
    <t>Actividades de posconflicto</t>
  </si>
  <si>
    <t>V= Actividades de posconflicto realizadas anualmente</t>
  </si>
  <si>
    <t>Actividades de fortalecimiento</t>
  </si>
  <si>
    <t>V= Actividades anuales de fortalecimiento</t>
  </si>
  <si>
    <t>Actividades  Ediles</t>
  </si>
  <si>
    <t>V= Actividades realizadas por los Ediles</t>
  </si>
  <si>
    <t>Cooperación Regional</t>
  </si>
  <si>
    <t xml:space="preserve">V= Actividades de cooperación regional </t>
  </si>
  <si>
    <t>Modificación acuerdo</t>
  </si>
  <si>
    <t>V= Proyecto de acuerdo presentado</t>
  </si>
  <si>
    <t>Mapa de Riesgos</t>
  </si>
  <si>
    <t>FRECUENCIA</t>
  </si>
  <si>
    <t>TIPO</t>
  </si>
  <si>
    <t>AÑO ANTERIOR</t>
  </si>
  <si>
    <t>DATOS DEL INDICADOR</t>
  </si>
  <si>
    <t>RESULTADO DEL INDICADOR</t>
  </si>
  <si>
    <t>OBSERVACIONES</t>
  </si>
  <si>
    <t>PLAN DE ACCIÓN CONCEJO MUNICIPAL DE SANTIAGO DE CALI</t>
  </si>
  <si>
    <t>SEGUIMIENTO PLAN DE ACCIÓN</t>
  </si>
  <si>
    <t>I TRIMESTRE</t>
  </si>
  <si>
    <t>II TRIMESTRE</t>
  </si>
  <si>
    <t>III TRIMESTRE</t>
  </si>
  <si>
    <t>IV TRIMESTRE</t>
  </si>
  <si>
    <t>SEMESTRAL</t>
  </si>
  <si>
    <t>EFICACIA</t>
  </si>
  <si>
    <t>TRIMESTRAL</t>
  </si>
  <si>
    <t>ANUAL</t>
  </si>
  <si>
    <t>META ANUAL</t>
  </si>
  <si>
    <t>V= Concejos x comunas realizados en el periodo</t>
  </si>
  <si>
    <t>Mejorar en un 25%</t>
  </si>
  <si>
    <t>EFECTIVIDAD</t>
  </si>
  <si>
    <t>CUATRENIO</t>
  </si>
  <si>
    <t>Gestión del Talento Humano (P6)</t>
  </si>
  <si>
    <t xml:space="preserve">LINEA BASE </t>
  </si>
  <si>
    <t>V1= Adquisiciones adquiridas           V2= Adquisiciones programadas</t>
  </si>
  <si>
    <t>15 dias hábiles</t>
  </si>
  <si>
    <t>EFEICACIA</t>
  </si>
  <si>
    <t>Proyectos de Acuerdos tramitados en primer debate</t>
  </si>
  <si>
    <t>V1=Auditorias de Gestiòn Internas Realizadas    V2= Auditorias de Gestiòn Internas Programadas</t>
  </si>
  <si>
    <t>Oportunidad en las respuestas</t>
  </si>
  <si>
    <t>Oportunidad en la contratación</t>
  </si>
  <si>
    <t>V1= Derechos de Petición contestadas        V2= Derechos de Petición radicadas</t>
  </si>
  <si>
    <t>ACUMULADO</t>
  </si>
  <si>
    <t xml:space="preserve">TRIMESTRAL </t>
  </si>
  <si>
    <t>V1= Total sesiones de control politico cumplidas           V2= Total de sesiones de control politico programadas del periodo</t>
  </si>
  <si>
    <t>V1= Total de Proyectos de Acuerdos estudiados y/o Archivados    
V2= Total de Proyectos de Acuerdos radicados en la comisiones</t>
  </si>
  <si>
    <t>Avance de Auditorias internas de Gestón</t>
  </si>
  <si>
    <t>Seguimiento a la contratacion.</t>
  </si>
  <si>
    <t>V=Seguimientos realizados</t>
  </si>
  <si>
    <t>Comité Interno de Archivo - Gestión Documental (P7)- Proceso Administrativo y Financiero . Direccion Estrategica</t>
  </si>
  <si>
    <t xml:space="preserve">Seguimiento a las peticiones de la comunidad </t>
  </si>
  <si>
    <t>V= No. de peticiones presentadas por los ciudadanos a la Administración Municipal en los debates de Control Politico y Tramite a Proyectos de Acuerdo</t>
  </si>
  <si>
    <t>Norma Técnica de Calidad</t>
  </si>
  <si>
    <t>FORTALECER EL EJERCICIO DE CONTROL POLÍTICO BUSCANDO EFECTIVIDAD TANTO EN LAS CITACIONES, COMO EN EL TRÁMITE A PROYECTOS DE ACUERDO, FRENTE AL ESTUDIO DE LAS INICIATIVAS PRESENTADAS</t>
  </si>
  <si>
    <t>1. Estudiar, debatir y aprobar/archivar los proyectos de acuerdo radicados en la Corporación</t>
  </si>
  <si>
    <t xml:space="preserve">2. Desarrollar debates de Control Político de conformidad con las proposiciones aprobadas </t>
  </si>
  <si>
    <t>3. Estudio de proyectos de acuerdo en segundo debate</t>
  </si>
  <si>
    <t>OPTIMIZAR LA COMUNICACIÓN CON LAS PARTES INTERESADAS GARANTIZANDO UN SEGUIMIENTO Y REVISIÓN A SUS NECESIDADES Y EXPECTATIVAS QUE ESTAS PROPORCIONEN FRENTE A LOS PRODUCTOS Y SERVICIOS</t>
  </si>
  <si>
    <t>MEJORAR CONTINUAMENTE LA CONVENIENCIA, ADECUACIÓN Y EFICACIA DEL SISTEMA DE GESTIÓN DE CALIDAD, TENIENDO EN CUENTA PARA ELLO LOS EJES TRANSVERSALES:  ENFOQUE POR PROCESOS, CICLO PHVA Y PENSAMIENTO BASADO EN RIESGOS E INFORMACIÓN DOCUMENTADA</t>
  </si>
  <si>
    <t>PROPUGNAR EL CONTROL INTERNO EN TODOS LOS NIVELES DE LA CORPORACIÓN PARA ASEGURAR LA MEJORA CONTINUA Y UNA ADECUADA ADMINISTRACIÓN DE LOS RIESGOS AL INTERIOR DE LOS SISTEMAS INTEGRADOS DE GESTIÓN</t>
  </si>
  <si>
    <t>Evidenciar el cumplimiento del  requisito 7.5 de la NTC ISO 9001: 2015 en cuanto a la creación, actualización y control a la información documentada en la Corporación</t>
  </si>
  <si>
    <t>AUMENTAR EL DESEMPEÑO EN LA MEDICIÓN DE LA GESTIÓN INSTITUCIONAL, TENIENDO EN CUENTA EL CONOCIMIENTO DE LA CORPORACIÓN Y SU CONTEXTO</t>
  </si>
  <si>
    <t>V= Resultado informe de auditoria a la contratación por parte de los entes de control externos</t>
  </si>
  <si>
    <t>Dirección Estrategica (P1)</t>
  </si>
  <si>
    <t xml:space="preserve"> </t>
  </si>
  <si>
    <t>ESTRATEGIA</t>
  </si>
  <si>
    <t>PROCESO</t>
  </si>
  <si>
    <t>P4</t>
  </si>
  <si>
    <t>P3</t>
  </si>
  <si>
    <t>P1</t>
  </si>
  <si>
    <t>P2</t>
  </si>
  <si>
    <t>P10</t>
  </si>
  <si>
    <t>P5</t>
  </si>
  <si>
    <t>P11</t>
  </si>
  <si>
    <t>P12</t>
  </si>
  <si>
    <t>P6</t>
  </si>
  <si>
    <t>P8</t>
  </si>
  <si>
    <t>P7</t>
  </si>
  <si>
    <t>P9</t>
  </si>
  <si>
    <t xml:space="preserve">TRIMESTRE I </t>
  </si>
  <si>
    <t>TRIMESTRE II</t>
  </si>
  <si>
    <t>TRIMESTRE III</t>
  </si>
  <si>
    <t>TRIMESTRE IV</t>
  </si>
  <si>
    <t>p4</t>
  </si>
  <si>
    <t>Avance de Implementación</t>
  </si>
  <si>
    <t xml:space="preserve">V1= Numero  de procesos con evidencia de socializacion y apropiacion  del PGD    V2= Numero  de  procesos que componen  el mapa de procesos de la Corporacion </t>
  </si>
  <si>
    <t xml:space="preserve">PINAR incorporado en el presupuesto  de gastos de la Corporacion </t>
  </si>
  <si>
    <t>V = PINAR integrado en el presupuesto de ingresos y gastos de la Corproacion para la vigencia 2018</t>
  </si>
  <si>
    <t xml:space="preserve">Información documentada creada y actualizada </t>
  </si>
  <si>
    <t>V1 = Numero de Información documentada creada y actualizada  V2 = Numero de  modificaciones  realizadas al  listado maestro de documentos</t>
  </si>
  <si>
    <t>Informacion Documentada  Controlada</t>
  </si>
  <si>
    <t xml:space="preserve">V1 = Número de copias controladas de  Información documentada distribuidas   V2=Numero cambios en información documentada  registrada por proceso </t>
  </si>
  <si>
    <t>CORRESPONSABLE</t>
  </si>
  <si>
    <t>Presidentes de Comisión</t>
  </si>
  <si>
    <t>V1= Total sesiones de segundo debate y otras cumplidas           V2= Total de sesiones de segundo debate y otras programadas del periodo</t>
  </si>
  <si>
    <t>Mantenimiento de la Norma Técnica de Calidad de ISO 9001:2008 a ISO 9001:2015</t>
  </si>
  <si>
    <t>Todos los Procesos</t>
  </si>
  <si>
    <t>Representante de la Alta Dirección</t>
  </si>
  <si>
    <t>N/A</t>
  </si>
  <si>
    <t>V= Actualización del Certificado NTC ISO 9001:2015</t>
  </si>
  <si>
    <t>Comité de Control Interno</t>
  </si>
  <si>
    <t>Gestión Juridica (P9)</t>
  </si>
  <si>
    <t>Comité de Planeación y Todos los Procesos</t>
  </si>
  <si>
    <t>Recurso Fisico (P8)</t>
  </si>
  <si>
    <t>Comité Interno de Archivo - Gestión Documental (P7)</t>
  </si>
  <si>
    <t xml:space="preserve">Comité Interno de Archivo - Gestión Documental (P7) </t>
  </si>
  <si>
    <t>Brindar beneficios a la ciudadanía a través del fortalecimiento de la medición del desempeño de la administración</t>
  </si>
  <si>
    <t>Sistema Armonizado</t>
  </si>
  <si>
    <t xml:space="preserve">V= Porcentaje del Sistema Armonizado </t>
  </si>
  <si>
    <t>Dirección Estratégica (P1) y Dirección Administrativa y Financiera (P5)</t>
  </si>
  <si>
    <t xml:space="preserve">4. Promover y apoyar la realización de Cabildos Abiertos sobre temas que la ciudadanía identifique necesarios para la toma de decisiones en beneficio de la ciudad </t>
  </si>
  <si>
    <t>5. Implementar la iniciativa “CxC” (Concejo por Comunas)</t>
  </si>
  <si>
    <t>6. Realizar un efectivo seguimiento a las peticiones que presenta la comunidad a la Administración Municipal en los Tramites a Proyectos de Acuerdo y en los debates de Control Político</t>
  </si>
  <si>
    <t>7. Diseñar e Implementar mediante diferentes actividades la iniciativa “Cali enfrenta el Posconflicto”</t>
  </si>
  <si>
    <t>8. Promover el mecanismo de unidad y cooperación regional “G11”</t>
  </si>
  <si>
    <t xml:space="preserve">9. Fortalecer los mecanismos de información y comunicación de la Corporación con la ciudadanía </t>
  </si>
  <si>
    <t xml:space="preserve">10. Diseñar e implementar mecanismos para que los Ediles de Santiago de Cali puedan visibilizar oportunamente las necesidades de las Comunas </t>
  </si>
  <si>
    <t>11. Contestar los Derechos de Petición de acuerdo con las normas legales vigentes</t>
  </si>
  <si>
    <t>12. Promover proyecto de modificación al Acuerdo No. 220 de 2007 para la creación de la Oficina de Planeación Institucional, Atención al Ciudadano y Ediles</t>
  </si>
  <si>
    <t>13. Obtener la Recertificación de la NTC ISO 9001:2015</t>
  </si>
  <si>
    <t>14. Realizar las auditorías internas, contempladas en el Programa Anual de Auditorias a los doce procesos de la corporación (PAA).</t>
  </si>
  <si>
    <t>15. Seguimiento del Mapa de Riesgos de Corrupción de la Corporación</t>
  </si>
  <si>
    <t>16. Promover la actualización del Acuerdo No. 220 de 2007 al Decreto Nacional 2484 de 2014 o la normatividad vigente</t>
  </si>
  <si>
    <t>17. Realizar seguimiento a la contratación</t>
  </si>
  <si>
    <t>18. Formular y ejecutar participativamente con los demás procesos el Plan Estrategico de la Corporación para la vigencia 2016-2019</t>
  </si>
  <si>
    <t>19. Consolidar el “Plan Anual de Adquisiciones” conforme a las necesidades y ejecutarlo</t>
  </si>
  <si>
    <t xml:space="preserve">20. Realizar en conjunto con el comité interno de archivo la socializacion, apropiacion e implementacion  de cada uno de los procesos de programa de gestion documental por parte de cada  lider de proceso de la Corporacion </t>
  </si>
  <si>
    <t xml:space="preserve">21. Definir politicas administrativas y financieras que permitan articular PINAR al presupuesto de la vigencia 2018  </t>
  </si>
  <si>
    <t>22. Dar aplicabilidad al requisito 7.5 de la norma tecnica de calidad NTC ISO 9001: 2015</t>
  </si>
  <si>
    <t>23. Dar aplicabilidad al requisito 7.5 de la norma tecnica de calidad NTC ISO 9001: 2015</t>
  </si>
  <si>
    <t>24. Informe de Auditoria por parte de los entes de control en el primer semestre de cada año, sobre la contratación del año inmediatamente anterior del Concejo Municipal de Santiago de Cali</t>
  </si>
  <si>
    <t>25. Iniciar la armonización de NTC ISO 9001:2015 con el Modelo Integrado de Planeación y Gestión MIPG expedido por el Departamento Administrativo de la Función Pública mediante Decreto No. 1499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</si>
</sst>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5" x14ac:knownFonts="1">
    <font>
      <sz val="11"/>
      <color theme="1"/>
      <name val="Calibri"/>
      <family val="2"/>
      <scheme val="minor"/>
    </font>
    <font>
      <b/>
      <sz val="11"/>
      <color theme="0"/>
      <name val="Arial"/>
      <family val="2"/>
    </font>
    <font>
      <sz val="8"/>
      <color theme="1"/>
      <name val="Arial"/>
      <family val="2"/>
    </font>
    <font>
      <sz val="8"/>
      <color rgb="FF000000"/>
      <name val="Arial"/>
      <family val="2"/>
    </font>
    <font>
      <b/>
      <sz val="12"/>
      <color theme="0"/>
      <name val="Arial"/>
      <family val="2"/>
    </font>
    <font>
      <sz val="12"/>
      <color theme="0"/>
      <name val="Arial"/>
      <family val="2"/>
    </font>
    <font>
      <b/>
      <sz val="8"/>
      <color theme="0"/>
      <name val="Arial"/>
      <family val="2"/>
    </font>
    <font>
      <sz val="11"/>
      <color theme="1"/>
      <name val="Calibri"/>
      <family val="2"/>
      <scheme val="minor"/>
    </font>
    <font>
      <sz val="8"/>
      <name val="Arial"/>
      <family val="2"/>
    </font>
    <font>
      <b/>
      <sz val="10"/>
      <name val="Arial"/>
      <family val="2"/>
    </font>
    <font>
      <b/>
      <sz val="10"/>
      <color theme="1"/>
      <name val="Arial"/>
      <family val="2"/>
    </font>
    <font>
      <sz val="10"/>
      <color rgb="FF000000"/>
      <name val="Arial"/>
      <family val="2"/>
    </font>
    <font>
      <b/>
      <sz val="10"/>
      <color rgb="FF000000"/>
      <name val="Arial"/>
      <family val="2"/>
    </font>
    <font>
      <sz val="11"/>
      <color rgb="FF9C5700"/>
      <name val="Calibri"/>
      <family val="2"/>
      <scheme val="minor"/>
    </font>
    <font>
      <b/>
      <sz val="9"/>
      <color theme="0"/>
      <name val="Arial"/>
      <family val="2"/>
    </font>
  </fonts>
  <fills count="8">
    <fill>
      <patternFill patternType="none"/>
    </fill>
    <fill>
      <patternFill patternType="gray125"/>
    </fill>
    <fill>
      <patternFill patternType="solid">
        <fgColor theme="8" tint="-0.249977111117893"/>
        <bgColor indexed="64"/>
      </patternFill>
    </fill>
    <fill>
      <patternFill patternType="solid">
        <fgColor theme="4" tint="0.39997558519241921"/>
        <bgColor indexed="64"/>
      </patternFill>
    </fill>
    <fill>
      <patternFill patternType="solid">
        <fgColor rgb="FF002060"/>
        <bgColor indexed="64"/>
      </patternFill>
    </fill>
    <fill>
      <patternFill patternType="solid">
        <fgColor rgb="FF00B050"/>
        <bgColor indexed="64"/>
      </patternFill>
    </fill>
    <fill>
      <patternFill patternType="solid">
        <fgColor rgb="FFFFFF00"/>
        <bgColor indexed="64"/>
      </patternFill>
    </fill>
    <fill>
      <patternFill patternType="solid">
        <fgColor rgb="FFFFEB9C"/>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7" fillId="0" borderId="0" applyFont="0" applyFill="0" applyBorder="0" applyAlignment="0" applyProtection="0"/>
    <xf numFmtId="0" fontId="13" fillId="7" borderId="0" applyNumberFormat="0" applyBorder="0" applyAlignment="0" applyProtection="0"/>
    <xf numFmtId="9" fontId="7" fillId="0" borderId="0" applyFont="0" applyFill="0" applyBorder="0" applyAlignment="0" applyProtection="0"/>
  </cellStyleXfs>
  <cellXfs count="96">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6" fillId="3" borderId="1" xfId="0" applyFont="1" applyFill="1" applyBorder="1" applyAlignment="1">
      <alignment horizontal="center" vertical="center"/>
    </xf>
    <xf numFmtId="9" fontId="2" fillId="0" borderId="1" xfId="0" applyNumberFormat="1" applyFont="1" applyBorder="1" applyAlignment="1">
      <alignment horizontal="center"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1" xfId="0" applyFont="1" applyFill="1" applyBorder="1" applyAlignment="1">
      <alignment horizontal="center" vertical="center"/>
    </xf>
    <xf numFmtId="0" fontId="6" fillId="3" borderId="6" xfId="0" applyFont="1" applyFill="1" applyBorder="1" applyAlignment="1">
      <alignment horizontal="center" vertical="center"/>
    </xf>
    <xf numFmtId="0" fontId="2" fillId="0" borderId="2" xfId="0" applyFont="1" applyFill="1" applyBorder="1" applyAlignment="1">
      <alignment horizontal="center" vertical="center" wrapText="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0" fontId="2" fillId="0" borderId="1"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7"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9" fontId="2" fillId="0" borderId="0"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9" fontId="8" fillId="0" borderId="1" xfId="0" applyNumberFormat="1" applyFont="1" applyFill="1" applyBorder="1" applyAlignment="1">
      <alignment horizontal="center" vertical="center"/>
    </xf>
    <xf numFmtId="9" fontId="8" fillId="0" borderId="6" xfId="0" applyNumberFormat="1" applyFont="1" applyFill="1" applyBorder="1" applyAlignment="1">
      <alignment horizontal="center" vertical="center"/>
    </xf>
    <xf numFmtId="16" fontId="8" fillId="0" borderId="1" xfId="0" applyNumberFormat="1" applyFont="1" applyFill="1" applyBorder="1" applyAlignment="1">
      <alignment horizontal="center" vertical="center"/>
    </xf>
    <xf numFmtId="9" fontId="2" fillId="0" borderId="11" xfId="0" applyNumberFormat="1" applyFont="1" applyFill="1" applyBorder="1" applyAlignment="1">
      <alignment horizontal="center" vertical="center"/>
    </xf>
    <xf numFmtId="9" fontId="2" fillId="0" borderId="13" xfId="0" applyNumberFormat="1" applyFont="1" applyFill="1" applyBorder="1" applyAlignment="1">
      <alignment horizontal="center" vertical="center"/>
    </xf>
    <xf numFmtId="9" fontId="0" fillId="0" borderId="0" xfId="0" applyNumberFormat="1"/>
    <xf numFmtId="0" fontId="2" fillId="0" borderId="1" xfId="0" applyFont="1" applyFill="1" applyBorder="1" applyAlignment="1">
      <alignment horizontal="center" vertical="center" wrapText="1"/>
    </xf>
    <xf numFmtId="0" fontId="11" fillId="0" borderId="14" xfId="0" applyFont="1" applyBorder="1" applyAlignment="1">
      <alignment horizontal="center" vertical="center" wrapText="1"/>
    </xf>
    <xf numFmtId="9" fontId="12" fillId="0" borderId="15" xfId="0" applyNumberFormat="1" applyFont="1" applyBorder="1" applyAlignment="1">
      <alignment horizontal="center" vertical="center" wrapText="1"/>
    </xf>
    <xf numFmtId="0" fontId="11" fillId="0" borderId="16" xfId="0" applyFont="1" applyBorder="1" applyAlignment="1">
      <alignment horizontal="center" vertical="center" wrapText="1"/>
    </xf>
    <xf numFmtId="9" fontId="12" fillId="0" borderId="17"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9" fontId="12" fillId="0" borderId="16" xfId="0" applyNumberFormat="1" applyFont="1" applyBorder="1" applyAlignment="1">
      <alignment horizontal="center" vertical="center" wrapText="1"/>
    </xf>
    <xf numFmtId="9" fontId="12" fillId="0" borderId="0"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1" fillId="0" borderId="16"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13" fillId="7" borderId="18" xfId="2" applyBorder="1" applyAlignment="1">
      <alignment horizontal="center" vertical="center"/>
    </xf>
    <xf numFmtId="9" fontId="8" fillId="6" borderId="6" xfId="0" applyNumberFormat="1" applyFont="1" applyFill="1" applyBorder="1" applyAlignment="1">
      <alignment horizontal="center" vertical="center"/>
    </xf>
    <xf numFmtId="9" fontId="8" fillId="5" borderId="6" xfId="0" applyNumberFormat="1" applyFont="1" applyFill="1" applyBorder="1" applyAlignment="1">
      <alignment horizontal="center" vertical="center"/>
    </xf>
    <xf numFmtId="9" fontId="2" fillId="5" borderId="1" xfId="0" applyNumberFormat="1" applyFont="1" applyFill="1" applyBorder="1" applyAlignment="1">
      <alignment horizontal="center" vertical="center"/>
    </xf>
    <xf numFmtId="9" fontId="2" fillId="6" borderId="1" xfId="0" applyNumberFormat="1" applyFont="1" applyFill="1" applyBorder="1" applyAlignment="1">
      <alignment horizontal="center" vertical="center"/>
    </xf>
    <xf numFmtId="9" fontId="2" fillId="5" borderId="7" xfId="0" applyNumberFormat="1" applyFont="1" applyFill="1" applyBorder="1" applyAlignment="1">
      <alignment horizontal="center" vertical="center"/>
    </xf>
    <xf numFmtId="9" fontId="2" fillId="5" borderId="11" xfId="0" applyNumberFormat="1"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3" applyNumberFormat="1" applyFont="1" applyFill="1" applyBorder="1" applyAlignment="1">
      <alignment horizontal="center" vertical="center" wrapText="1"/>
    </xf>
    <xf numFmtId="0" fontId="0" fillId="0" borderId="1" xfId="0" applyBorder="1"/>
    <xf numFmtId="9" fontId="2" fillId="0" borderId="1"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4" fillId="4" borderId="8" xfId="0" applyFont="1" applyFill="1" applyBorder="1" applyAlignment="1">
      <alignment horizontal="center"/>
    </xf>
    <xf numFmtId="0" fontId="5" fillId="4" borderId="3" xfId="0" applyFont="1" applyFill="1" applyBorder="1" applyAlignment="1">
      <alignment horizontal="center"/>
    </xf>
    <xf numFmtId="0" fontId="5" fillId="4" borderId="2" xfId="0" applyFont="1" applyFill="1" applyBorder="1" applyAlignment="1">
      <alignment horizontal="center"/>
    </xf>
    <xf numFmtId="0" fontId="4" fillId="4" borderId="3" xfId="0" applyFont="1" applyFill="1" applyBorder="1" applyAlignment="1">
      <alignment horizontal="center"/>
    </xf>
    <xf numFmtId="0" fontId="4" fillId="4" borderId="2" xfId="0" applyFont="1" applyFill="1" applyBorder="1" applyAlignment="1">
      <alignment horizont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4">
    <cellStyle name="Millares" xfId="1" builtinId="3"/>
    <cellStyle name="Neutral" xfId="2" builtinId="28"/>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EVOLUCIÓN DE ESTRATEGIAS </a:t>
            </a:r>
          </a:p>
          <a:p>
            <a:pPr>
              <a:defRPr/>
            </a:pPr>
            <a:r>
              <a:rPr lang="es-CO"/>
              <a:t>P9</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ubbleChart>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0.18800785924273536"/>
                  <c:y val="0.16335540838852097"/>
                </c:manualLayout>
              </c:layout>
              <c:tx>
                <c:rich>
                  <a:bodyPr/>
                  <a:lstStyle/>
                  <a:p>
                    <a:fld id="{0745BD6A-3E15-4556-A731-9C67B677A9AF}" type="XVALUE">
                      <a:rPr lang="en-US" baseline="0">
                        <a:solidFill>
                          <a:sysClr val="windowText" lastClr="000000"/>
                        </a:solidFill>
                      </a:rPr>
                      <a:pPr/>
                      <a:t>[VALOR DE X]</a:t>
                    </a:fld>
                    <a:r>
                      <a:rPr lang="en-US" baseline="0"/>
                      <a:t>; </a:t>
                    </a:r>
                    <a:fld id="{B473577F-06B4-4391-B502-5D4A47E7B1CF}" type="YVALUE">
                      <a:rPr lang="en-US" baseline="0">
                        <a:solidFill>
                          <a:sysClr val="windowText" lastClr="000000"/>
                        </a:solidFill>
                      </a:rPr>
                      <a:pPr/>
                      <a:t>[VALOR DE Y]</a:t>
                    </a:fld>
                    <a:endParaRPr lang="en-US" baseline="0"/>
                  </a:p>
                </c:rich>
              </c:tx>
              <c:dLblPos val="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CEC6-41D3-B63A-BBAB966AFEF0}"/>
                </c:ext>
                <c:ext xmlns:c15="http://schemas.microsoft.com/office/drawing/2012/chart" uri="{CE6537A1-D6FC-4f65-9D91-7224C49458BB}">
                  <c15:dlblFieldTable/>
                  <c15:showDataLabelsRange val="0"/>
                </c:ext>
              </c:extLst>
            </c:dLbl>
            <c:dLbl>
              <c:idx val="1"/>
              <c:layout>
                <c:manualLayout>
                  <c:x val="-0.16094704859828732"/>
                  <c:y val="-0.11920529801324503"/>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Calibri"/>
                      <a:ea typeface="+mn-ea"/>
                      <a:cs typeface="+mn-cs"/>
                    </a:defRPr>
                  </a:pPr>
                  <a:endParaRPr lang="es-CO"/>
                </a:p>
              </c:txPr>
              <c:dLblPos val="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CEC6-41D3-B63A-BBAB966AFEF0}"/>
                </c:ext>
                <c:ext xmlns:c15="http://schemas.microsoft.com/office/drawing/2012/chart" uri="{CE6537A1-D6FC-4f65-9D91-7224C49458BB}"/>
              </c:extLst>
            </c:dLbl>
            <c:dLbl>
              <c:idx val="2"/>
              <c:layout>
                <c:manualLayout>
                  <c:x val="-0.15324223308859375"/>
                  <c:y val="0.12362030905077263"/>
                </c:manualLayout>
              </c:layout>
              <c:tx>
                <c:rich>
                  <a:bodyPr/>
                  <a:lstStyle/>
                  <a:p>
                    <a:fld id="{541FF6B9-3363-4D99-8D2D-850B16A9F946}" type="XVALUE">
                      <a:rPr lang="en-US" baseline="0">
                        <a:solidFill>
                          <a:sysClr val="windowText" lastClr="000000"/>
                        </a:solidFill>
                      </a:rPr>
                      <a:pPr/>
                      <a:t>[VALOR DE X]</a:t>
                    </a:fld>
                    <a:r>
                      <a:rPr lang="en-US" baseline="0"/>
                      <a:t>; </a:t>
                    </a:r>
                    <a:fld id="{EC51B113-04AE-4967-843B-EF85846924F1}" type="YVALUE">
                      <a:rPr lang="en-US" baseline="0">
                        <a:solidFill>
                          <a:sysClr val="windowText" lastClr="000000"/>
                        </a:solidFill>
                      </a:rPr>
                      <a:pPr/>
                      <a:t>[VALOR DE Y]</a:t>
                    </a:fld>
                    <a:endParaRPr lang="en-US" baseline="0"/>
                  </a:p>
                </c:rich>
              </c:tx>
              <c:dLblPos val="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CEC6-41D3-B63A-BBAB966AFEF0}"/>
                </c:ext>
                <c:ext xmlns:c15="http://schemas.microsoft.com/office/drawing/2012/chart" uri="{CE6537A1-D6FC-4f65-9D91-7224C49458BB}">
                  <c15:dlblFieldTable/>
                  <c15:showDataLabelsRange val="0"/>
                </c:ext>
              </c:extLst>
            </c:dLbl>
            <c:dLbl>
              <c:idx val="3"/>
              <c:layout>
                <c:manualLayout>
                  <c:x val="-0.14818907486470381"/>
                  <c:y val="-0.141280353200883"/>
                </c:manualLayout>
              </c:layout>
              <c:tx>
                <c:rich>
                  <a:bodyPr/>
                  <a:lstStyle/>
                  <a:p>
                    <a:fld id="{82B07002-3F34-4D57-829E-8960FC4E6326}" type="XVALUE">
                      <a:rPr lang="en-US" baseline="0">
                        <a:solidFill>
                          <a:sysClr val="windowText" lastClr="000000"/>
                        </a:solidFill>
                      </a:rPr>
                      <a:pPr/>
                      <a:t>[VALOR DE X]</a:t>
                    </a:fld>
                    <a:r>
                      <a:rPr lang="en-US" baseline="0"/>
                      <a:t>; </a:t>
                    </a:r>
                    <a:fld id="{A5E611F4-3C8F-490A-B9E0-EA96F740BF2A}" type="YVALUE">
                      <a:rPr lang="en-US" baseline="0">
                        <a:solidFill>
                          <a:sysClr val="windowText" lastClr="000000"/>
                        </a:solidFill>
                      </a:rPr>
                      <a:pPr/>
                      <a:t>[VALOR DE Y]</a:t>
                    </a:fld>
                    <a:endParaRPr lang="en-US" baseline="0"/>
                  </a:p>
                </c:rich>
              </c:tx>
              <c:dLblPos val="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CEC6-41D3-B63A-BBAB966AFEF0}"/>
                </c:ext>
                <c:ext xmlns:c15="http://schemas.microsoft.com/office/drawing/2012/chart" uri="{CE6537A1-D6FC-4f65-9D91-7224C49458BB}">
                  <c15:dlblFieldTable/>
                  <c15:showDataLabelsRange val="0"/>
                </c:ext>
              </c:extLst>
            </c:dLbl>
            <c:dLbl>
              <c:idx val="4"/>
              <c:layout>
                <c:manualLayout>
                  <c:x val="-6.8384768039079641E-2"/>
                  <c:y val="-0.12362030905077266"/>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Calibri"/>
                        <a:ea typeface="+mn-ea"/>
                        <a:cs typeface="+mn-cs"/>
                      </a:defRPr>
                    </a:pPr>
                    <a:fld id="{D30B8CFE-A4E1-4E7D-A203-FF7482EB4AF1}" type="XVALUE">
                      <a:rPr lang="en-US" baseline="0">
                        <a:solidFill>
                          <a:sysClr val="windowText" lastClr="000000"/>
                        </a:solidFill>
                      </a:rPr>
                      <a:pPr>
                        <a:defRPr/>
                      </a:pPr>
                      <a:t>[VALOR DE X]</a:t>
                    </a:fld>
                    <a:r>
                      <a:rPr lang="en-US" baseline="0"/>
                      <a:t>; </a:t>
                    </a:r>
                    <a:fld id="{DA4A8B18-202B-469C-9E4C-C08C91DB8E35}" type="YVALUE">
                      <a:rPr lang="en-US" baseline="0"/>
                      <a:pPr>
                        <a:defRPr/>
                      </a:pPr>
                      <a:t>[VALOR DE Y]</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lt1"/>
                      </a:solidFill>
                      <a:latin typeface="Calibri"/>
                      <a:ea typeface="+mn-ea"/>
                      <a:cs typeface="+mn-cs"/>
                    </a:defRPr>
                  </a:pPr>
                  <a:endParaRPr lang="es-CO"/>
                </a:p>
              </c:txPr>
              <c:dLblPos val="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CEC6-41D3-B63A-BBAB966AFEF0}"/>
                </c:ext>
                <c:ext xmlns:c15="http://schemas.microsoft.com/office/drawing/2012/chart" uri="{CE6537A1-D6FC-4f65-9D91-7224C49458BB}">
                  <c15:layout>
                    <c:manualLayout>
                      <c:w val="0.22277663697291117"/>
                      <c:h val="0.11472423562948671"/>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Calibri"/>
                    <a:ea typeface="+mn-ea"/>
                    <a:cs typeface="+mn-cs"/>
                  </a:defRPr>
                </a:pPr>
                <a:endParaRPr lang="es-CO"/>
              </a:p>
            </c:txPr>
            <c:dLblPos val="ct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xVal>
            <c:strRef>
              <c:f>Hoja5!$A$1:$A$5</c:f>
              <c:strCache>
                <c:ptCount val="5"/>
                <c:pt idx="0">
                  <c:v>TRIMESTRE I </c:v>
                </c:pt>
                <c:pt idx="1">
                  <c:v>TRIMESTRE II</c:v>
                </c:pt>
                <c:pt idx="2">
                  <c:v>TRIMESTRE III</c:v>
                </c:pt>
                <c:pt idx="3">
                  <c:v>TRIMESTRE IV</c:v>
                </c:pt>
                <c:pt idx="4">
                  <c:v>ACUMULADO</c:v>
                </c:pt>
              </c:strCache>
            </c:strRef>
          </c:xVal>
          <c:yVal>
            <c:numRef>
              <c:f>Hoja5!$B$1:$B$5</c:f>
              <c:numCache>
                <c:formatCode>0%</c:formatCode>
                <c:ptCount val="5"/>
                <c:pt idx="0">
                  <c:v>0.28000000000000003</c:v>
                </c:pt>
                <c:pt idx="1">
                  <c:v>0.37</c:v>
                </c:pt>
                <c:pt idx="2">
                  <c:v>0.46</c:v>
                </c:pt>
                <c:pt idx="3">
                  <c:v>0.76</c:v>
                </c:pt>
                <c:pt idx="4">
                  <c:v>0.92</c:v>
                </c:pt>
              </c:numCache>
            </c:numRef>
          </c:yVal>
          <c:bubbleSize>
            <c:numLit>
              <c:formatCode>General</c:formatCode>
              <c:ptCount val="5"/>
              <c:pt idx="0">
                <c:v>1</c:v>
              </c:pt>
              <c:pt idx="1">
                <c:v>1</c:v>
              </c:pt>
              <c:pt idx="2">
                <c:v>1</c:v>
              </c:pt>
              <c:pt idx="3">
                <c:v>1</c:v>
              </c:pt>
              <c:pt idx="4">
                <c:v>1</c:v>
              </c:pt>
            </c:numLit>
          </c:bubbleSize>
          <c:bubble3D val="1"/>
          <c:extLst xmlns:c16r2="http://schemas.microsoft.com/office/drawing/2015/06/chart">
            <c:ext xmlns:c16="http://schemas.microsoft.com/office/drawing/2014/chart" uri="{C3380CC4-5D6E-409C-BE32-E72D297353CC}">
              <c16:uniqueId val="{00000000-CEC6-41D3-B63A-BBAB966AFEF0}"/>
            </c:ext>
          </c:extLst>
        </c:ser>
        <c:dLbls>
          <c:dLblPos val="ctr"/>
          <c:showLegendKey val="0"/>
          <c:showVal val="1"/>
          <c:showCatName val="0"/>
          <c:showSerName val="0"/>
          <c:showPercent val="0"/>
          <c:showBubbleSize val="0"/>
        </c:dLbls>
        <c:bubbleScale val="100"/>
        <c:showNegBubbles val="0"/>
        <c:axId val="-1357795664"/>
        <c:axId val="-1357808176"/>
      </c:bubbleChart>
      <c:valAx>
        <c:axId val="-1357795664"/>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1357808176"/>
        <c:crosses val="autoZero"/>
        <c:crossBetween val="midCat"/>
      </c:valAx>
      <c:valAx>
        <c:axId val="-1357808176"/>
        <c:scaling>
          <c:orientation val="minMax"/>
        </c:scaling>
        <c:delete val="0"/>
        <c:axPos val="l"/>
        <c:numFmt formatCode="0%"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57795664"/>
        <c:crosses val="autoZero"/>
        <c:crossBetween val="midCat"/>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2">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a:latin typeface="Calibri"/>
    </cs:defRPr>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742950</xdr:colOff>
      <xdr:row>1</xdr:row>
      <xdr:rowOff>238125</xdr:rowOff>
    </xdr:from>
    <xdr:to>
      <xdr:col>15</xdr:col>
      <xdr:colOff>485775</xdr:colOff>
      <xdr:row>15</xdr:row>
      <xdr:rowOff>304800</xdr:rowOff>
    </xdr:to>
    <xdr:graphicFrame macro="">
      <xdr:nvGraphicFramePr>
        <xdr:cNvPr id="2" name="Gráfico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abSelected="1" topLeftCell="A27" zoomScaleNormal="100" workbookViewId="0">
      <selection activeCell="J4" sqref="J4"/>
    </sheetView>
  </sheetViews>
  <sheetFormatPr baseColWidth="10" defaultRowHeight="15" x14ac:dyDescent="0.25"/>
  <cols>
    <col min="1" max="1" width="25.5703125" customWidth="1"/>
    <col min="2" max="2" width="25.28515625" customWidth="1"/>
    <col min="3" max="3" width="31.28515625" customWidth="1"/>
    <col min="4" max="5" width="18" customWidth="1"/>
    <col min="6" max="6" width="12.140625" customWidth="1"/>
    <col min="8" max="9" width="16" customWidth="1"/>
    <col min="10" max="10" width="14.42578125" customWidth="1"/>
    <col min="11" max="11" width="16" customWidth="1"/>
    <col min="12" max="12" width="14.42578125" customWidth="1"/>
    <col min="13" max="13" width="18.5703125" customWidth="1"/>
    <col min="14" max="14" width="12.85546875" customWidth="1"/>
    <col min="15" max="15" width="12.5703125" customWidth="1"/>
    <col min="16" max="16" width="12.85546875" customWidth="1"/>
    <col min="18" max="18" width="12.28515625" customWidth="1"/>
    <col min="19" max="19" width="12" customWidth="1"/>
    <col min="20" max="20" width="13.140625" customWidth="1"/>
    <col min="21" max="21" width="13.85546875" customWidth="1"/>
    <col min="22" max="22" width="15.140625" customWidth="1"/>
    <col min="23" max="23" width="30.5703125" customWidth="1"/>
  </cols>
  <sheetData>
    <row r="1" spans="1:25" ht="16.5" thickBot="1" x14ac:dyDescent="0.3">
      <c r="A1" s="70" t="s">
        <v>51</v>
      </c>
      <c r="B1" s="71"/>
      <c r="C1" s="71"/>
      <c r="D1" s="71"/>
      <c r="E1" s="71"/>
      <c r="F1" s="71"/>
      <c r="G1" s="71"/>
      <c r="H1" s="71"/>
      <c r="I1" s="71"/>
      <c r="J1" s="71"/>
      <c r="K1" s="71"/>
      <c r="L1" s="71"/>
      <c r="M1" s="72"/>
      <c r="N1" s="70" t="s">
        <v>52</v>
      </c>
      <c r="O1" s="73"/>
      <c r="P1" s="73"/>
      <c r="Q1" s="73"/>
      <c r="R1" s="73"/>
      <c r="S1" s="73"/>
      <c r="T1" s="73"/>
      <c r="U1" s="73"/>
      <c r="V1" s="73"/>
      <c r="W1" s="74"/>
    </row>
    <row r="2" spans="1:25" ht="30.75" customHeight="1" thickBot="1" x14ac:dyDescent="0.3">
      <c r="A2" s="77" t="s">
        <v>0</v>
      </c>
      <c r="B2" s="75" t="s">
        <v>1</v>
      </c>
      <c r="C2" s="75" t="s">
        <v>2</v>
      </c>
      <c r="D2" s="75" t="s">
        <v>3</v>
      </c>
      <c r="E2" s="85" t="s">
        <v>126</v>
      </c>
      <c r="F2" s="75" t="s">
        <v>67</v>
      </c>
      <c r="G2" s="75" t="s">
        <v>61</v>
      </c>
      <c r="H2" s="79" t="s">
        <v>4</v>
      </c>
      <c r="I2" s="80"/>
      <c r="J2" s="80"/>
      <c r="K2" s="80"/>
      <c r="L2" s="80"/>
      <c r="M2" s="81"/>
      <c r="N2" s="82" t="s">
        <v>48</v>
      </c>
      <c r="O2" s="83"/>
      <c r="P2" s="83"/>
      <c r="Q2" s="84"/>
      <c r="R2" s="82" t="s">
        <v>49</v>
      </c>
      <c r="S2" s="83"/>
      <c r="T2" s="83"/>
      <c r="U2" s="84"/>
      <c r="V2" s="9"/>
      <c r="W2" s="77" t="s">
        <v>50</v>
      </c>
    </row>
    <row r="3" spans="1:25" ht="15.75" thickBot="1" x14ac:dyDescent="0.3">
      <c r="A3" s="78"/>
      <c r="B3" s="76"/>
      <c r="C3" s="76"/>
      <c r="D3" s="76"/>
      <c r="E3" s="86"/>
      <c r="F3" s="76"/>
      <c r="G3" s="76"/>
      <c r="H3" s="3"/>
      <c r="I3" s="4" t="s">
        <v>4</v>
      </c>
      <c r="J3" s="4" t="s">
        <v>5</v>
      </c>
      <c r="K3" s="4" t="s">
        <v>45</v>
      </c>
      <c r="L3" s="4" t="s">
        <v>46</v>
      </c>
      <c r="M3" s="3" t="s">
        <v>47</v>
      </c>
      <c r="N3" s="5" t="s">
        <v>53</v>
      </c>
      <c r="O3" s="5" t="s">
        <v>54</v>
      </c>
      <c r="P3" s="5" t="s">
        <v>55</v>
      </c>
      <c r="Q3" s="5" t="s">
        <v>56</v>
      </c>
      <c r="R3" s="5" t="s">
        <v>53</v>
      </c>
      <c r="S3" s="5" t="s">
        <v>54</v>
      </c>
      <c r="T3" s="5" t="s">
        <v>55</v>
      </c>
      <c r="U3" s="5" t="s">
        <v>56</v>
      </c>
      <c r="V3" s="10" t="s">
        <v>76</v>
      </c>
      <c r="W3" s="78"/>
    </row>
    <row r="4" spans="1:25" ht="133.5" customHeight="1" thickBot="1" x14ac:dyDescent="0.3">
      <c r="A4" s="90" t="s">
        <v>87</v>
      </c>
      <c r="B4" s="8" t="s">
        <v>8</v>
      </c>
      <c r="C4" s="15" t="s">
        <v>88</v>
      </c>
      <c r="D4" s="8" t="s">
        <v>9</v>
      </c>
      <c r="E4" s="61" t="s">
        <v>127</v>
      </c>
      <c r="F4" s="8">
        <v>42</v>
      </c>
      <c r="G4" s="12">
        <v>1</v>
      </c>
      <c r="H4" s="8" t="s">
        <v>71</v>
      </c>
      <c r="I4" s="8" t="s">
        <v>28</v>
      </c>
      <c r="J4" s="8" t="s">
        <v>79</v>
      </c>
      <c r="K4" s="13" t="s">
        <v>59</v>
      </c>
      <c r="L4" s="13" t="s">
        <v>58</v>
      </c>
      <c r="M4" s="25"/>
      <c r="N4" s="34"/>
      <c r="O4" s="31"/>
      <c r="P4" s="31"/>
      <c r="Q4" s="31"/>
      <c r="R4" s="32"/>
      <c r="S4" s="32"/>
      <c r="T4" s="32"/>
      <c r="U4" s="32"/>
      <c r="V4" s="33"/>
      <c r="W4" s="28"/>
      <c r="Y4" s="37"/>
    </row>
    <row r="5" spans="1:25" ht="109.5" customHeight="1" thickBot="1" x14ac:dyDescent="0.3">
      <c r="A5" s="91"/>
      <c r="B5" s="92" t="s">
        <v>10</v>
      </c>
      <c r="C5" s="17" t="s">
        <v>89</v>
      </c>
      <c r="D5" s="65" t="s">
        <v>11</v>
      </c>
      <c r="E5" s="65" t="s">
        <v>97</v>
      </c>
      <c r="F5" s="8">
        <v>60</v>
      </c>
      <c r="G5" s="12">
        <v>0.9</v>
      </c>
      <c r="H5" s="8" t="s">
        <v>29</v>
      </c>
      <c r="I5" s="8" t="s">
        <v>28</v>
      </c>
      <c r="J5" s="8" t="s">
        <v>78</v>
      </c>
      <c r="K5" s="13" t="s">
        <v>59</v>
      </c>
      <c r="L5" s="13" t="s">
        <v>58</v>
      </c>
      <c r="M5" s="25"/>
      <c r="N5" s="2"/>
      <c r="O5" s="2"/>
      <c r="P5" s="2"/>
      <c r="Q5" s="2"/>
      <c r="R5" s="6"/>
      <c r="S5" s="6"/>
      <c r="T5" s="6"/>
      <c r="U5" s="6"/>
      <c r="V5" s="33"/>
      <c r="W5" s="49"/>
    </row>
    <row r="6" spans="1:25" ht="117" customHeight="1" thickBot="1" x14ac:dyDescent="0.3">
      <c r="A6" s="91"/>
      <c r="B6" s="93"/>
      <c r="C6" s="17" t="s">
        <v>90</v>
      </c>
      <c r="D6" s="67"/>
      <c r="E6" s="66"/>
      <c r="F6" s="62">
        <v>129</v>
      </c>
      <c r="G6" s="12">
        <v>0.9</v>
      </c>
      <c r="H6" s="61" t="s">
        <v>29</v>
      </c>
      <c r="I6" s="8" t="s">
        <v>28</v>
      </c>
      <c r="J6" s="61" t="s">
        <v>128</v>
      </c>
      <c r="K6" s="13" t="s">
        <v>77</v>
      </c>
      <c r="L6" s="13" t="s">
        <v>64</v>
      </c>
      <c r="M6" s="25"/>
      <c r="N6" s="2"/>
      <c r="O6" s="2"/>
      <c r="P6" s="2"/>
      <c r="Q6" s="2"/>
      <c r="R6" s="6"/>
      <c r="S6" s="6"/>
      <c r="T6" s="6"/>
      <c r="U6" s="6"/>
      <c r="V6" s="33"/>
      <c r="W6" s="49"/>
    </row>
    <row r="7" spans="1:25" ht="64.5" customHeight="1" thickBot="1" x14ac:dyDescent="0.3">
      <c r="A7" s="87" t="s">
        <v>91</v>
      </c>
      <c r="B7" s="92" t="s">
        <v>15</v>
      </c>
      <c r="C7" s="11" t="s">
        <v>144</v>
      </c>
      <c r="D7" s="94" t="s">
        <v>7</v>
      </c>
      <c r="E7" s="65" t="s">
        <v>130</v>
      </c>
      <c r="F7" s="8">
        <v>0</v>
      </c>
      <c r="G7" s="13">
        <v>1</v>
      </c>
      <c r="H7" s="8" t="s">
        <v>31</v>
      </c>
      <c r="I7" s="8" t="s">
        <v>26</v>
      </c>
      <c r="J7" s="8" t="s">
        <v>32</v>
      </c>
      <c r="K7" s="13" t="s">
        <v>60</v>
      </c>
      <c r="L7" s="13" t="s">
        <v>58</v>
      </c>
      <c r="M7" s="25"/>
      <c r="N7" s="31"/>
      <c r="O7" s="31"/>
      <c r="P7" s="31"/>
      <c r="Q7" s="31"/>
      <c r="R7" s="32"/>
      <c r="S7" s="32"/>
      <c r="T7" s="32"/>
      <c r="U7" s="32"/>
      <c r="V7" s="33"/>
      <c r="W7" s="28"/>
    </row>
    <row r="8" spans="1:25" ht="78" customHeight="1" thickBot="1" x14ac:dyDescent="0.3">
      <c r="A8" s="88"/>
      <c r="B8" s="93"/>
      <c r="C8" s="15" t="s">
        <v>145</v>
      </c>
      <c r="D8" s="67"/>
      <c r="E8" s="67"/>
      <c r="F8" s="24">
        <v>0</v>
      </c>
      <c r="G8" s="13">
        <v>4</v>
      </c>
      <c r="H8" s="8" t="s">
        <v>33</v>
      </c>
      <c r="I8" s="8" t="s">
        <v>26</v>
      </c>
      <c r="J8" s="8" t="s">
        <v>62</v>
      </c>
      <c r="K8" s="13" t="s">
        <v>59</v>
      </c>
      <c r="L8" s="13" t="s">
        <v>58</v>
      </c>
      <c r="M8" s="13"/>
      <c r="N8" s="30"/>
      <c r="O8" s="29"/>
      <c r="P8" s="29"/>
      <c r="Q8" s="14"/>
      <c r="R8" s="12"/>
      <c r="S8" s="12"/>
      <c r="T8" s="12"/>
      <c r="U8" s="12"/>
      <c r="V8" s="12"/>
      <c r="W8" s="8"/>
    </row>
    <row r="9" spans="1:25" ht="132" customHeight="1" thickBot="1" x14ac:dyDescent="0.3">
      <c r="A9" s="88"/>
      <c r="B9" s="95"/>
      <c r="C9" s="1" t="s">
        <v>146</v>
      </c>
      <c r="D9" s="66"/>
      <c r="E9" s="67"/>
      <c r="F9" s="15">
        <v>0</v>
      </c>
      <c r="G9" s="12">
        <v>1</v>
      </c>
      <c r="H9" s="8" t="s">
        <v>84</v>
      </c>
      <c r="I9" s="8" t="s">
        <v>26</v>
      </c>
      <c r="J9" s="8" t="s">
        <v>85</v>
      </c>
      <c r="K9" s="13" t="s">
        <v>57</v>
      </c>
      <c r="L9" s="13" t="s">
        <v>58</v>
      </c>
      <c r="M9" s="13"/>
      <c r="N9" s="13"/>
      <c r="O9" s="13"/>
      <c r="P9" s="13"/>
      <c r="Q9" s="13"/>
      <c r="R9" s="12"/>
      <c r="S9" s="12"/>
      <c r="T9" s="12"/>
      <c r="U9" s="12"/>
      <c r="V9" s="12"/>
      <c r="W9" s="8"/>
    </row>
    <row r="10" spans="1:25" ht="65.25" customHeight="1" thickBot="1" x14ac:dyDescent="0.3">
      <c r="A10" s="88"/>
      <c r="B10" s="15" t="s">
        <v>16</v>
      </c>
      <c r="C10" s="15" t="s">
        <v>147</v>
      </c>
      <c r="D10" s="15" t="s">
        <v>7</v>
      </c>
      <c r="E10" s="67"/>
      <c r="F10" s="15">
        <v>0</v>
      </c>
      <c r="G10" s="13">
        <v>4</v>
      </c>
      <c r="H10" s="8" t="s">
        <v>34</v>
      </c>
      <c r="I10" s="8" t="s">
        <v>26</v>
      </c>
      <c r="J10" s="8" t="s">
        <v>35</v>
      </c>
      <c r="K10" s="13" t="s">
        <v>59</v>
      </c>
      <c r="L10" s="13" t="s">
        <v>58</v>
      </c>
      <c r="M10" s="13"/>
      <c r="N10" s="13"/>
      <c r="O10" s="13"/>
      <c r="P10" s="13"/>
      <c r="Q10" s="13"/>
      <c r="R10" s="12"/>
      <c r="S10" s="12"/>
      <c r="T10" s="12"/>
      <c r="U10" s="12"/>
      <c r="V10" s="12"/>
      <c r="W10" s="8"/>
    </row>
    <row r="11" spans="1:25" ht="57" customHeight="1" thickBot="1" x14ac:dyDescent="0.3">
      <c r="A11" s="88"/>
      <c r="B11" s="15" t="s">
        <v>19</v>
      </c>
      <c r="C11" s="15" t="s">
        <v>148</v>
      </c>
      <c r="D11" s="15" t="s">
        <v>7</v>
      </c>
      <c r="E11" s="67"/>
      <c r="F11" s="15">
        <v>0</v>
      </c>
      <c r="G11" s="13">
        <v>2</v>
      </c>
      <c r="H11" s="8" t="s">
        <v>40</v>
      </c>
      <c r="I11" s="8" t="s">
        <v>26</v>
      </c>
      <c r="J11" s="8" t="s">
        <v>41</v>
      </c>
      <c r="K11" s="13" t="s">
        <v>57</v>
      </c>
      <c r="L11" s="13" t="s">
        <v>58</v>
      </c>
      <c r="M11" s="13"/>
      <c r="N11" s="13"/>
      <c r="O11" s="13"/>
      <c r="P11" s="13"/>
      <c r="Q11" s="13"/>
      <c r="R11" s="12"/>
      <c r="S11" s="12"/>
      <c r="T11" s="12"/>
      <c r="U11" s="12"/>
      <c r="V11" s="12"/>
      <c r="W11" s="8"/>
    </row>
    <row r="12" spans="1:25" ht="97.5" customHeight="1" thickBot="1" x14ac:dyDescent="0.3">
      <c r="A12" s="88"/>
      <c r="B12" s="8" t="s">
        <v>17</v>
      </c>
      <c r="C12" s="8" t="s">
        <v>149</v>
      </c>
      <c r="D12" s="8" t="s">
        <v>7</v>
      </c>
      <c r="E12" s="67"/>
      <c r="F12" s="22">
        <v>0</v>
      </c>
      <c r="G12" s="8" t="s">
        <v>63</v>
      </c>
      <c r="H12" s="8" t="s">
        <v>36</v>
      </c>
      <c r="I12" s="8" t="s">
        <v>26</v>
      </c>
      <c r="J12" s="8" t="s">
        <v>37</v>
      </c>
      <c r="K12" s="13" t="s">
        <v>60</v>
      </c>
      <c r="L12" s="13" t="s">
        <v>58</v>
      </c>
      <c r="M12" s="13"/>
      <c r="N12" s="13"/>
      <c r="O12" s="13"/>
      <c r="P12" s="13"/>
      <c r="Q12" s="13"/>
      <c r="R12" s="12"/>
      <c r="S12" s="12"/>
      <c r="T12" s="12"/>
      <c r="U12" s="12"/>
      <c r="V12" s="12"/>
      <c r="W12" s="8"/>
    </row>
    <row r="13" spans="1:25" ht="94.5" customHeight="1" thickBot="1" x14ac:dyDescent="0.3">
      <c r="A13" s="88"/>
      <c r="B13" s="15" t="s">
        <v>18</v>
      </c>
      <c r="C13" s="15" t="s">
        <v>150</v>
      </c>
      <c r="D13" s="15" t="s">
        <v>7</v>
      </c>
      <c r="E13" s="67"/>
      <c r="F13" s="15">
        <v>0</v>
      </c>
      <c r="G13" s="13">
        <v>4</v>
      </c>
      <c r="H13" s="8" t="s">
        <v>38</v>
      </c>
      <c r="I13" s="8" t="s">
        <v>26</v>
      </c>
      <c r="J13" s="8" t="s">
        <v>39</v>
      </c>
      <c r="K13" s="13" t="s">
        <v>59</v>
      </c>
      <c r="L13" s="13" t="s">
        <v>58</v>
      </c>
      <c r="M13" s="13"/>
      <c r="N13" s="13"/>
      <c r="O13" s="13"/>
      <c r="P13" s="13"/>
      <c r="Q13" s="13"/>
      <c r="R13" s="12"/>
      <c r="S13" s="12"/>
      <c r="T13" s="12"/>
      <c r="U13" s="12"/>
      <c r="V13" s="20"/>
      <c r="W13" s="21"/>
    </row>
    <row r="14" spans="1:25" ht="72" customHeight="1" thickBot="1" x14ac:dyDescent="0.3">
      <c r="A14" s="89"/>
      <c r="B14" s="15" t="s">
        <v>20</v>
      </c>
      <c r="C14" s="8" t="s">
        <v>151</v>
      </c>
      <c r="D14" s="15" t="s">
        <v>97</v>
      </c>
      <c r="E14" s="66"/>
      <c r="F14" s="15" t="s">
        <v>69</v>
      </c>
      <c r="G14" s="18">
        <v>1</v>
      </c>
      <c r="H14" s="8" t="s">
        <v>73</v>
      </c>
      <c r="I14" s="8" t="s">
        <v>28</v>
      </c>
      <c r="J14" s="7" t="s">
        <v>75</v>
      </c>
      <c r="K14" s="13" t="s">
        <v>59</v>
      </c>
      <c r="L14" s="13" t="s">
        <v>58</v>
      </c>
      <c r="M14" s="13"/>
      <c r="N14" s="13"/>
      <c r="O14" s="13"/>
      <c r="P14" s="13"/>
      <c r="Q14" s="13"/>
      <c r="R14" s="12"/>
      <c r="S14" s="12"/>
      <c r="T14" s="12"/>
      <c r="U14" s="12"/>
      <c r="V14" s="35"/>
      <c r="W14" s="48"/>
    </row>
    <row r="15" spans="1:25" ht="63" customHeight="1" thickBot="1" x14ac:dyDescent="0.3">
      <c r="A15" s="87" t="s">
        <v>92</v>
      </c>
      <c r="B15" s="15" t="s">
        <v>21</v>
      </c>
      <c r="C15" s="15" t="s">
        <v>152</v>
      </c>
      <c r="D15" s="15" t="s">
        <v>7</v>
      </c>
      <c r="E15" s="61" t="s">
        <v>132</v>
      </c>
      <c r="F15" s="15">
        <v>0</v>
      </c>
      <c r="G15" s="8">
        <v>1</v>
      </c>
      <c r="H15" s="8" t="s">
        <v>42</v>
      </c>
      <c r="I15" s="8" t="s">
        <v>26</v>
      </c>
      <c r="J15" s="8" t="s">
        <v>43</v>
      </c>
      <c r="K15" s="13" t="s">
        <v>65</v>
      </c>
      <c r="L15" s="13" t="s">
        <v>64</v>
      </c>
      <c r="M15" s="13"/>
      <c r="N15" s="13"/>
      <c r="O15" s="13"/>
      <c r="P15" s="13"/>
      <c r="Q15" s="13"/>
      <c r="R15" s="12"/>
      <c r="S15" s="12"/>
      <c r="T15" s="12"/>
      <c r="U15" s="12"/>
      <c r="V15" s="12"/>
      <c r="W15" s="8"/>
    </row>
    <row r="16" spans="1:25" ht="42.75" customHeight="1" thickBot="1" x14ac:dyDescent="0.3">
      <c r="A16" s="88"/>
      <c r="B16" s="15" t="s">
        <v>129</v>
      </c>
      <c r="C16" s="15" t="s">
        <v>153</v>
      </c>
      <c r="D16" s="15" t="s">
        <v>7</v>
      </c>
      <c r="E16" s="61" t="s">
        <v>131</v>
      </c>
      <c r="F16" s="19">
        <v>1</v>
      </c>
      <c r="G16" s="12">
        <v>1</v>
      </c>
      <c r="H16" s="8" t="s">
        <v>86</v>
      </c>
      <c r="I16" s="8" t="s">
        <v>26</v>
      </c>
      <c r="J16" s="8" t="s">
        <v>133</v>
      </c>
      <c r="K16" s="13" t="s">
        <v>60</v>
      </c>
      <c r="L16" s="13" t="s">
        <v>70</v>
      </c>
      <c r="M16" s="13"/>
      <c r="N16" s="13"/>
      <c r="O16" s="13"/>
      <c r="P16" s="13"/>
      <c r="Q16" s="13"/>
      <c r="R16" s="12"/>
      <c r="S16" s="12"/>
      <c r="T16" s="12"/>
      <c r="U16" s="12"/>
      <c r="V16" s="12"/>
      <c r="W16" s="8"/>
    </row>
    <row r="17" spans="1:23" ht="120" customHeight="1" thickBot="1" x14ac:dyDescent="0.3">
      <c r="A17" s="88"/>
      <c r="B17" s="67" t="s">
        <v>22</v>
      </c>
      <c r="C17" s="15" t="s">
        <v>154</v>
      </c>
      <c r="D17" s="67" t="s">
        <v>23</v>
      </c>
      <c r="E17" s="61" t="s">
        <v>134</v>
      </c>
      <c r="F17" s="18">
        <v>1</v>
      </c>
      <c r="G17" s="18">
        <v>1</v>
      </c>
      <c r="H17" s="8" t="s">
        <v>80</v>
      </c>
      <c r="I17" s="8" t="s">
        <v>28</v>
      </c>
      <c r="J17" s="8" t="s">
        <v>72</v>
      </c>
      <c r="K17" s="13" t="s">
        <v>59</v>
      </c>
      <c r="L17" s="13" t="s">
        <v>58</v>
      </c>
      <c r="M17" s="13"/>
      <c r="N17" s="13"/>
      <c r="O17" s="13"/>
      <c r="P17" s="13"/>
      <c r="Q17" s="13"/>
      <c r="R17" s="12"/>
      <c r="S17" s="12"/>
      <c r="T17" s="12"/>
      <c r="U17" s="12"/>
      <c r="V17" s="12"/>
      <c r="W17" s="38"/>
    </row>
    <row r="18" spans="1:23" ht="138.75" customHeight="1" thickBot="1" x14ac:dyDescent="0.3">
      <c r="A18" s="89"/>
      <c r="B18" s="66"/>
      <c r="C18" s="8" t="s">
        <v>155</v>
      </c>
      <c r="D18" s="66"/>
      <c r="E18" s="60" t="s">
        <v>130</v>
      </c>
      <c r="F18" s="16">
        <v>3</v>
      </c>
      <c r="G18" s="13">
        <v>3</v>
      </c>
      <c r="H18" s="8" t="s">
        <v>44</v>
      </c>
      <c r="I18" s="8" t="s">
        <v>26</v>
      </c>
      <c r="J18" s="8" t="s">
        <v>82</v>
      </c>
      <c r="K18" s="13" t="s">
        <v>59</v>
      </c>
      <c r="L18" s="13" t="s">
        <v>58</v>
      </c>
      <c r="M18" s="13"/>
      <c r="N18" s="13"/>
      <c r="O18" s="13"/>
      <c r="P18" s="13"/>
      <c r="Q18" s="13"/>
      <c r="R18" s="12"/>
      <c r="S18" s="12"/>
      <c r="T18" s="12"/>
      <c r="U18" s="12"/>
      <c r="V18" s="12"/>
      <c r="W18" s="38"/>
    </row>
    <row r="19" spans="1:23" ht="51.75" customHeight="1" thickBot="1" x14ac:dyDescent="0.3">
      <c r="A19" s="87" t="s">
        <v>93</v>
      </c>
      <c r="B19" s="15" t="s">
        <v>24</v>
      </c>
      <c r="C19" s="15" t="s">
        <v>156</v>
      </c>
      <c r="D19" s="15" t="s">
        <v>7</v>
      </c>
      <c r="E19" s="15" t="s">
        <v>66</v>
      </c>
      <c r="F19" s="15">
        <v>1</v>
      </c>
      <c r="G19" s="13">
        <v>1</v>
      </c>
      <c r="H19" s="8" t="s">
        <v>42</v>
      </c>
      <c r="I19" s="8" t="s">
        <v>26</v>
      </c>
      <c r="J19" s="8" t="s">
        <v>43</v>
      </c>
      <c r="K19" s="13" t="s">
        <v>65</v>
      </c>
      <c r="L19" s="13" t="s">
        <v>64</v>
      </c>
      <c r="M19" s="13"/>
      <c r="N19" s="13"/>
      <c r="O19" s="13"/>
      <c r="P19" s="13"/>
      <c r="Q19" s="13"/>
      <c r="R19" s="12"/>
      <c r="S19" s="12"/>
      <c r="T19" s="12"/>
      <c r="U19" s="12"/>
      <c r="V19" s="12"/>
      <c r="W19" s="8"/>
    </row>
    <row r="20" spans="1:23" ht="124.5" customHeight="1" thickBot="1" x14ac:dyDescent="0.3">
      <c r="A20" s="88"/>
      <c r="B20" s="1" t="s">
        <v>22</v>
      </c>
      <c r="C20" s="13" t="s">
        <v>157</v>
      </c>
      <c r="D20" s="26" t="s">
        <v>23</v>
      </c>
      <c r="E20" s="26" t="s">
        <v>135</v>
      </c>
      <c r="F20" s="23">
        <v>2</v>
      </c>
      <c r="G20" s="23">
        <v>2</v>
      </c>
      <c r="H20" s="8" t="s">
        <v>81</v>
      </c>
      <c r="I20" s="8" t="s">
        <v>26</v>
      </c>
      <c r="J20" s="8" t="s">
        <v>82</v>
      </c>
      <c r="K20" s="13" t="s">
        <v>57</v>
      </c>
      <c r="L20" s="13" t="s">
        <v>58</v>
      </c>
      <c r="M20" s="13"/>
      <c r="N20" s="13"/>
      <c r="O20" s="13"/>
      <c r="P20" s="13"/>
      <c r="Q20" s="13"/>
      <c r="R20" s="12"/>
      <c r="S20" s="12"/>
      <c r="T20" s="12"/>
      <c r="U20" s="12"/>
      <c r="V20" s="12"/>
      <c r="W20" s="38"/>
    </row>
    <row r="21" spans="1:23" ht="90" customHeight="1" thickBot="1" x14ac:dyDescent="0.3">
      <c r="A21" s="88"/>
      <c r="B21" s="11" t="s">
        <v>6</v>
      </c>
      <c r="C21" s="11" t="s">
        <v>158</v>
      </c>
      <c r="D21" s="11" t="s">
        <v>7</v>
      </c>
      <c r="E21" s="11" t="s">
        <v>136</v>
      </c>
      <c r="F21" s="11">
        <v>0</v>
      </c>
      <c r="G21" s="12">
        <v>0.9</v>
      </c>
      <c r="H21" s="8" t="s">
        <v>25</v>
      </c>
      <c r="I21" s="8" t="s">
        <v>26</v>
      </c>
      <c r="J21" s="8" t="s">
        <v>27</v>
      </c>
      <c r="K21" s="13" t="s">
        <v>57</v>
      </c>
      <c r="L21" s="13" t="s">
        <v>58</v>
      </c>
      <c r="M21" s="13"/>
      <c r="N21" s="13"/>
      <c r="O21" s="13"/>
      <c r="P21" s="13"/>
      <c r="Q21" s="13"/>
      <c r="R21" s="12"/>
      <c r="S21" s="12"/>
      <c r="T21" s="12"/>
      <c r="U21" s="12"/>
      <c r="V21" s="12"/>
      <c r="W21" s="8"/>
    </row>
    <row r="22" spans="1:23" ht="51.75" customHeight="1" thickBot="1" x14ac:dyDescent="0.3">
      <c r="A22" s="88"/>
      <c r="B22" s="1" t="s">
        <v>12</v>
      </c>
      <c r="C22" s="15" t="s">
        <v>159</v>
      </c>
      <c r="D22" s="15" t="s">
        <v>7</v>
      </c>
      <c r="E22" s="15" t="s">
        <v>137</v>
      </c>
      <c r="F22" s="19">
        <v>1</v>
      </c>
      <c r="G22" s="12">
        <v>0.85</v>
      </c>
      <c r="H22" s="8" t="s">
        <v>30</v>
      </c>
      <c r="I22" s="8" t="s">
        <v>28</v>
      </c>
      <c r="J22" s="8" t="s">
        <v>68</v>
      </c>
      <c r="K22" s="13" t="s">
        <v>59</v>
      </c>
      <c r="L22" s="13" t="s">
        <v>58</v>
      </c>
      <c r="M22" s="13"/>
      <c r="N22" s="13"/>
      <c r="O22" s="13"/>
      <c r="P22" s="13"/>
      <c r="Q22" s="13"/>
      <c r="R22" s="12"/>
      <c r="S22" s="12"/>
      <c r="T22" s="12"/>
      <c r="U22" s="12"/>
      <c r="V22" s="12"/>
      <c r="W22" s="8"/>
    </row>
    <row r="23" spans="1:23" ht="135.75" customHeight="1" thickBot="1" x14ac:dyDescent="0.3">
      <c r="A23" s="88"/>
      <c r="B23" s="65" t="s">
        <v>94</v>
      </c>
      <c r="C23" s="15" t="s">
        <v>160</v>
      </c>
      <c r="D23" s="8" t="s">
        <v>138</v>
      </c>
      <c r="E23" s="15" t="s">
        <v>130</v>
      </c>
      <c r="F23" s="15">
        <v>0</v>
      </c>
      <c r="G23" s="12">
        <v>0.5</v>
      </c>
      <c r="H23" s="8" t="s">
        <v>118</v>
      </c>
      <c r="I23" s="8" t="s">
        <v>28</v>
      </c>
      <c r="J23" s="8" t="s">
        <v>119</v>
      </c>
      <c r="K23" s="13" t="s">
        <v>57</v>
      </c>
      <c r="L23" s="13" t="s">
        <v>58</v>
      </c>
      <c r="M23" s="13" t="s">
        <v>98</v>
      </c>
      <c r="N23" s="13"/>
      <c r="O23" s="13"/>
      <c r="P23" s="13"/>
      <c r="Q23" s="13"/>
      <c r="R23" s="12"/>
      <c r="S23" s="12"/>
      <c r="T23" s="12"/>
      <c r="U23" s="12"/>
      <c r="V23" s="12"/>
      <c r="W23" s="8"/>
    </row>
    <row r="24" spans="1:23" ht="115.5" customHeight="1" thickBot="1" x14ac:dyDescent="0.3">
      <c r="A24" s="88"/>
      <c r="B24" s="67"/>
      <c r="C24" s="8" t="s">
        <v>161</v>
      </c>
      <c r="D24" s="8" t="s">
        <v>7</v>
      </c>
      <c r="E24" s="61" t="s">
        <v>139</v>
      </c>
      <c r="F24" s="8">
        <v>0</v>
      </c>
      <c r="G24" s="29">
        <v>1</v>
      </c>
      <c r="H24" s="50" t="s">
        <v>120</v>
      </c>
      <c r="I24" s="50" t="s">
        <v>26</v>
      </c>
      <c r="J24" s="50" t="s">
        <v>121</v>
      </c>
      <c r="K24" s="13" t="s">
        <v>60</v>
      </c>
      <c r="L24" s="13" t="s">
        <v>64</v>
      </c>
      <c r="M24" s="13"/>
      <c r="N24" s="13"/>
      <c r="O24" s="13"/>
      <c r="P24" s="13"/>
      <c r="Q24" s="13"/>
      <c r="R24" s="12"/>
      <c r="S24" s="12"/>
      <c r="T24" s="12"/>
      <c r="U24" s="12"/>
      <c r="V24" s="12"/>
      <c r="W24" s="8"/>
    </row>
    <row r="25" spans="1:23" ht="115.5" customHeight="1" thickBot="1" x14ac:dyDescent="0.3">
      <c r="A25" s="88"/>
      <c r="B25" s="67"/>
      <c r="C25" s="15" t="s">
        <v>162</v>
      </c>
      <c r="D25" s="50" t="s">
        <v>83</v>
      </c>
      <c r="E25" s="1" t="s">
        <v>143</v>
      </c>
      <c r="F25" s="15">
        <v>0</v>
      </c>
      <c r="G25" s="12">
        <v>1</v>
      </c>
      <c r="H25" s="50" t="s">
        <v>122</v>
      </c>
      <c r="I25" s="50" t="s">
        <v>28</v>
      </c>
      <c r="J25" s="50" t="s">
        <v>123</v>
      </c>
      <c r="K25" s="13" t="s">
        <v>59</v>
      </c>
      <c r="L25" s="13" t="s">
        <v>58</v>
      </c>
      <c r="M25" s="13"/>
      <c r="N25" s="13"/>
      <c r="O25" s="13"/>
      <c r="P25" s="13"/>
      <c r="Q25" s="13"/>
      <c r="R25" s="12"/>
      <c r="S25" s="12"/>
      <c r="T25" s="12"/>
      <c r="U25" s="12"/>
      <c r="V25" s="20"/>
      <c r="W25" s="15"/>
    </row>
    <row r="26" spans="1:23" ht="115.5" customHeight="1" thickBot="1" x14ac:dyDescent="0.3">
      <c r="A26" s="89"/>
      <c r="B26" s="66"/>
      <c r="C26" s="1" t="s">
        <v>163</v>
      </c>
      <c r="D26" s="50" t="s">
        <v>83</v>
      </c>
      <c r="E26" s="1" t="s">
        <v>143</v>
      </c>
      <c r="F26" s="15">
        <v>0</v>
      </c>
      <c r="G26" s="12">
        <v>1</v>
      </c>
      <c r="H26" s="50" t="s">
        <v>124</v>
      </c>
      <c r="I26" s="50" t="s">
        <v>28</v>
      </c>
      <c r="J26" s="50" t="s">
        <v>125</v>
      </c>
      <c r="K26" s="13" t="s">
        <v>59</v>
      </c>
      <c r="L26" s="13" t="s">
        <v>58</v>
      </c>
      <c r="M26" s="13"/>
      <c r="N26" s="13"/>
      <c r="O26" s="13"/>
      <c r="P26" s="13"/>
      <c r="Q26" s="13"/>
      <c r="R26" s="12"/>
      <c r="S26" s="12"/>
      <c r="T26" s="12"/>
      <c r="U26" s="12"/>
      <c r="V26" s="20"/>
      <c r="W26" s="15"/>
    </row>
    <row r="27" spans="1:23" ht="94.5" customHeight="1" thickBot="1" x14ac:dyDescent="0.3">
      <c r="A27" s="68" t="s">
        <v>95</v>
      </c>
      <c r="B27" s="15" t="s">
        <v>13</v>
      </c>
      <c r="C27" s="15" t="s">
        <v>164</v>
      </c>
      <c r="D27" s="15" t="s">
        <v>14</v>
      </c>
      <c r="E27" s="15" t="s">
        <v>97</v>
      </c>
      <c r="F27" s="19">
        <v>1</v>
      </c>
      <c r="G27" s="12">
        <v>1</v>
      </c>
      <c r="H27" s="8" t="s">
        <v>74</v>
      </c>
      <c r="I27" s="8" t="s">
        <v>26</v>
      </c>
      <c r="J27" s="8" t="s">
        <v>96</v>
      </c>
      <c r="K27" s="13" t="s">
        <v>60</v>
      </c>
      <c r="L27" s="13" t="s">
        <v>64</v>
      </c>
      <c r="M27" s="13"/>
      <c r="N27" s="13"/>
      <c r="O27" s="13"/>
      <c r="P27" s="13"/>
      <c r="Q27" s="13"/>
      <c r="R27" s="12"/>
      <c r="S27" s="12"/>
      <c r="T27" s="12"/>
      <c r="U27" s="12"/>
      <c r="V27" s="20"/>
      <c r="W27" s="21"/>
    </row>
    <row r="28" spans="1:23" ht="68.25" thickBot="1" x14ac:dyDescent="0.3">
      <c r="A28" s="69"/>
      <c r="B28" s="1" t="s">
        <v>140</v>
      </c>
      <c r="C28" s="1" t="s">
        <v>165</v>
      </c>
      <c r="D28" s="1" t="s">
        <v>131</v>
      </c>
      <c r="E28" s="1" t="s">
        <v>130</v>
      </c>
      <c r="F28" s="64">
        <v>1</v>
      </c>
      <c r="G28" s="63"/>
      <c r="H28" s="61" t="s">
        <v>141</v>
      </c>
      <c r="I28" s="61" t="s">
        <v>26</v>
      </c>
      <c r="J28" s="61" t="s">
        <v>142</v>
      </c>
      <c r="K28" s="13" t="s">
        <v>57</v>
      </c>
      <c r="L28" s="13" t="s">
        <v>64</v>
      </c>
      <c r="M28" s="13"/>
      <c r="N28" s="13"/>
      <c r="O28" s="13"/>
      <c r="P28" s="13"/>
      <c r="Q28" s="13"/>
      <c r="R28" s="12"/>
      <c r="S28" s="12"/>
      <c r="T28" s="12"/>
      <c r="U28" s="12"/>
      <c r="V28" s="20"/>
      <c r="W28" s="21"/>
    </row>
  </sheetData>
  <mergeCells count="27">
    <mergeCell ref="A4:A6"/>
    <mergeCell ref="B5:B6"/>
    <mergeCell ref="D5:D6"/>
    <mergeCell ref="D7:D9"/>
    <mergeCell ref="B7:B9"/>
    <mergeCell ref="A7:A14"/>
    <mergeCell ref="A15:A18"/>
    <mergeCell ref="B17:B18"/>
    <mergeCell ref="D17:D18"/>
    <mergeCell ref="A19:A26"/>
    <mergeCell ref="B23:B26"/>
    <mergeCell ref="E5:E6"/>
    <mergeCell ref="E7:E14"/>
    <mergeCell ref="A27:A28"/>
    <mergeCell ref="A1:M1"/>
    <mergeCell ref="N1:W1"/>
    <mergeCell ref="G2:G3"/>
    <mergeCell ref="D2:D3"/>
    <mergeCell ref="C2:C3"/>
    <mergeCell ref="B2:B3"/>
    <mergeCell ref="A2:A3"/>
    <mergeCell ref="H2:M2"/>
    <mergeCell ref="W2:W3"/>
    <mergeCell ref="N2:Q2"/>
    <mergeCell ref="F2:F3"/>
    <mergeCell ref="R2:U2"/>
    <mergeCell ref="E2:E3"/>
  </mergeCells>
  <printOptions horizontalCentered="1"/>
  <pageMargins left="0.70866141732283472" right="0.70866141732283472" top="0.74803149606299213" bottom="0.74803149606299213" header="0.31496062992125984" footer="0.31496062992125984"/>
  <pageSetup paperSize="5"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G42"/>
    </sheetView>
  </sheetViews>
  <sheetFormatPr baseColWidth="10" defaultRowHeight="15" x14ac:dyDescent="0.25"/>
  <cols>
    <col min="3" max="3" width="19.42578125" customWidth="1"/>
    <col min="4" max="4" width="18.7109375" customWidth="1"/>
    <col min="5" max="5" width="17.28515625" customWidth="1"/>
    <col min="6" max="6" width="19.140625" customWidth="1"/>
    <col min="7" max="7" width="17.28515625" customWidth="1"/>
  </cols>
  <sheetData>
    <row r="1" spans="1:7" ht="15.75" thickBot="1" x14ac:dyDescent="0.3">
      <c r="A1" s="53" t="s">
        <v>99</v>
      </c>
      <c r="B1" s="53" t="s">
        <v>100</v>
      </c>
      <c r="C1" s="53" t="s">
        <v>53</v>
      </c>
      <c r="D1" s="53" t="s">
        <v>54</v>
      </c>
      <c r="E1" s="53" t="s">
        <v>55</v>
      </c>
      <c r="F1" s="53" t="s">
        <v>56</v>
      </c>
      <c r="G1" s="53" t="s">
        <v>76</v>
      </c>
    </row>
    <row r="2" spans="1:7" ht="15.75" thickBot="1" x14ac:dyDescent="0.3">
      <c r="A2" s="52">
        <v>1</v>
      </c>
      <c r="B2" s="52" t="s">
        <v>101</v>
      </c>
      <c r="C2" s="32">
        <v>1</v>
      </c>
      <c r="D2" s="32">
        <v>1</v>
      </c>
      <c r="E2" s="32">
        <v>1</v>
      </c>
      <c r="F2" s="32">
        <v>1</v>
      </c>
      <c r="G2" s="55">
        <v>1</v>
      </c>
    </row>
    <row r="3" spans="1:7" ht="15.75" thickBot="1" x14ac:dyDescent="0.3">
      <c r="A3" s="51">
        <f>1+A2</f>
        <v>2</v>
      </c>
      <c r="B3" s="51" t="s">
        <v>102</v>
      </c>
      <c r="C3" s="6">
        <f>0.733333333333333*100%</f>
        <v>0.73333333333333295</v>
      </c>
      <c r="D3" s="6">
        <f>0.8*100%</f>
        <v>0.8</v>
      </c>
      <c r="E3" s="6">
        <f>0.619047619047619*100%</f>
        <v>0.61904761904761896</v>
      </c>
      <c r="F3" s="6">
        <v>0.8</v>
      </c>
      <c r="G3" s="55">
        <f>(C3+D3+E3+F3)/4</f>
        <v>0.73809523809523792</v>
      </c>
    </row>
    <row r="4" spans="1:7" ht="15.75" thickBot="1" x14ac:dyDescent="0.3">
      <c r="A4" s="51">
        <f t="shared" ref="A4:A42" si="0">1+A3</f>
        <v>3</v>
      </c>
      <c r="B4" s="51" t="str">
        <f>B3</f>
        <v>P3</v>
      </c>
      <c r="C4" s="6">
        <f>0.6*100%</f>
        <v>0.6</v>
      </c>
      <c r="D4" s="6">
        <f>0.285714285714286*100%</f>
        <v>0.28571428571428598</v>
      </c>
      <c r="E4" s="6">
        <f>0.25*100%</f>
        <v>0.25</v>
      </c>
      <c r="F4" s="6">
        <v>0.67</v>
      </c>
      <c r="G4" s="54">
        <f>+(C4+D4+E4+F4)/4</f>
        <v>0.45142857142857151</v>
      </c>
    </row>
    <row r="5" spans="1:7" ht="15.75" thickBot="1" x14ac:dyDescent="0.3">
      <c r="A5" s="51">
        <f t="shared" si="0"/>
        <v>4</v>
      </c>
      <c r="B5" s="51" t="str">
        <f t="shared" ref="B5:B6" si="1">B4</f>
        <v>P3</v>
      </c>
      <c r="C5" s="6">
        <f>0.433962264150943*100%</f>
        <v>0.43396226415094302</v>
      </c>
      <c r="D5" s="6">
        <f>0.436363636363636*100%</f>
        <v>0.43636363636363601</v>
      </c>
      <c r="E5" s="6">
        <f>0.902439024390244*100%</f>
        <v>0.90243902439024404</v>
      </c>
      <c r="F5" s="6">
        <v>0.53</v>
      </c>
      <c r="G5" s="54">
        <f>+(C5+D5+E5+F5)/4</f>
        <v>0.57569123122620569</v>
      </c>
    </row>
    <row r="6" spans="1:7" ht="15.75" thickBot="1" x14ac:dyDescent="0.3">
      <c r="A6" s="51">
        <f t="shared" si="0"/>
        <v>5</v>
      </c>
      <c r="B6" s="51" t="str">
        <f t="shared" si="1"/>
        <v>P3</v>
      </c>
      <c r="C6" s="32">
        <v>0</v>
      </c>
      <c r="D6" s="32">
        <v>0</v>
      </c>
      <c r="E6" s="32">
        <v>0</v>
      </c>
      <c r="F6" s="32">
        <v>1</v>
      </c>
      <c r="G6" s="55">
        <v>1</v>
      </c>
    </row>
    <row r="7" spans="1:7" ht="15.75" thickBot="1" x14ac:dyDescent="0.3">
      <c r="A7" s="51">
        <f t="shared" si="0"/>
        <v>6</v>
      </c>
      <c r="B7" s="51" t="s">
        <v>103</v>
      </c>
      <c r="C7" s="32">
        <v>0</v>
      </c>
      <c r="D7" s="32">
        <v>1</v>
      </c>
      <c r="E7" s="32">
        <v>0</v>
      </c>
      <c r="F7" s="32">
        <v>0</v>
      </c>
      <c r="G7" s="55">
        <v>1</v>
      </c>
    </row>
    <row r="8" spans="1:7" ht="15.75" thickBot="1" x14ac:dyDescent="0.3">
      <c r="A8" s="51">
        <f t="shared" si="0"/>
        <v>7</v>
      </c>
      <c r="B8" s="51" t="str">
        <f>B7</f>
        <v>P1</v>
      </c>
      <c r="C8" s="12">
        <v>1</v>
      </c>
      <c r="D8" s="12">
        <v>1</v>
      </c>
      <c r="E8" s="12">
        <v>1</v>
      </c>
      <c r="F8" s="12">
        <v>1</v>
      </c>
      <c r="G8" s="56">
        <v>1</v>
      </c>
    </row>
    <row r="9" spans="1:7" ht="15.75" thickBot="1" x14ac:dyDescent="0.3">
      <c r="A9" s="51">
        <f t="shared" si="0"/>
        <v>8</v>
      </c>
      <c r="B9" s="51" t="str">
        <f t="shared" ref="B9:B13" si="2">B8</f>
        <v>P1</v>
      </c>
      <c r="C9" s="12">
        <v>0</v>
      </c>
      <c r="D9" s="12">
        <v>0</v>
      </c>
      <c r="E9" s="12">
        <v>0</v>
      </c>
      <c r="F9" s="12">
        <v>1</v>
      </c>
      <c r="G9" s="56">
        <v>1</v>
      </c>
    </row>
    <row r="10" spans="1:7" ht="15.75" thickBot="1" x14ac:dyDescent="0.3">
      <c r="A10" s="51">
        <f t="shared" si="0"/>
        <v>9</v>
      </c>
      <c r="B10" s="51" t="str">
        <f t="shared" si="2"/>
        <v>P1</v>
      </c>
      <c r="C10" s="12">
        <v>0</v>
      </c>
      <c r="D10" s="12">
        <v>0</v>
      </c>
      <c r="E10" s="12">
        <v>1</v>
      </c>
      <c r="F10" s="12">
        <v>1</v>
      </c>
      <c r="G10" s="56">
        <v>0.75</v>
      </c>
    </row>
    <row r="11" spans="1:7" ht="15.75" thickBot="1" x14ac:dyDescent="0.3">
      <c r="A11" s="51">
        <f t="shared" si="0"/>
        <v>10</v>
      </c>
      <c r="B11" s="51" t="str">
        <f t="shared" si="2"/>
        <v>P1</v>
      </c>
      <c r="C11" s="12">
        <v>0</v>
      </c>
      <c r="D11" s="12">
        <v>0</v>
      </c>
      <c r="E11" s="12">
        <v>0</v>
      </c>
      <c r="F11" s="12">
        <v>1</v>
      </c>
      <c r="G11" s="56">
        <v>1</v>
      </c>
    </row>
    <row r="12" spans="1:7" ht="15.75" thickBot="1" x14ac:dyDescent="0.3">
      <c r="A12" s="51">
        <f t="shared" si="0"/>
        <v>11</v>
      </c>
      <c r="B12" s="51" t="str">
        <f t="shared" si="2"/>
        <v>P1</v>
      </c>
      <c r="C12" s="12">
        <v>0.25</v>
      </c>
      <c r="D12" s="12">
        <v>0.25</v>
      </c>
      <c r="E12" s="12">
        <v>0</v>
      </c>
      <c r="F12" s="12">
        <v>0</v>
      </c>
      <c r="G12" s="57">
        <v>0.5</v>
      </c>
    </row>
    <row r="13" spans="1:7" ht="15.75" thickBot="1" x14ac:dyDescent="0.3">
      <c r="A13" s="51">
        <f t="shared" si="0"/>
        <v>12</v>
      </c>
      <c r="B13" s="51" t="str">
        <f t="shared" si="2"/>
        <v>P1</v>
      </c>
      <c r="C13" s="12">
        <v>1</v>
      </c>
      <c r="D13" s="12">
        <v>1</v>
      </c>
      <c r="E13" s="12">
        <v>1</v>
      </c>
      <c r="F13" s="12">
        <v>1</v>
      </c>
      <c r="G13" s="58">
        <v>1</v>
      </c>
    </row>
    <row r="14" spans="1:7" ht="15.75" thickBot="1" x14ac:dyDescent="0.3">
      <c r="A14" s="51">
        <f t="shared" si="0"/>
        <v>13</v>
      </c>
      <c r="B14" s="51" t="s">
        <v>104</v>
      </c>
      <c r="C14" s="12">
        <v>0</v>
      </c>
      <c r="D14" s="12">
        <v>1</v>
      </c>
      <c r="E14" s="12">
        <v>1</v>
      </c>
      <c r="F14" s="12">
        <v>1</v>
      </c>
      <c r="G14" s="56">
        <v>1</v>
      </c>
    </row>
    <row r="15" spans="1:7" ht="15.75" thickBot="1" x14ac:dyDescent="0.3">
      <c r="A15" s="51">
        <f t="shared" si="0"/>
        <v>14</v>
      </c>
      <c r="B15" s="51" t="s">
        <v>104</v>
      </c>
      <c r="C15" s="12">
        <v>1</v>
      </c>
      <c r="D15" s="12">
        <v>1</v>
      </c>
      <c r="E15" s="12">
        <v>0.33</v>
      </c>
      <c r="F15" s="12">
        <v>1</v>
      </c>
      <c r="G15" s="56">
        <f>+(C15+D15+E15+F15)/4</f>
        <v>0.83250000000000002</v>
      </c>
    </row>
    <row r="16" spans="1:7" ht="15.75" thickBot="1" x14ac:dyDescent="0.3">
      <c r="A16" s="51">
        <f t="shared" si="0"/>
        <v>15</v>
      </c>
      <c r="B16" s="51" t="s">
        <v>103</v>
      </c>
      <c r="C16" s="12">
        <v>1</v>
      </c>
      <c r="D16" s="12">
        <v>1</v>
      </c>
      <c r="E16" s="12">
        <v>1</v>
      </c>
      <c r="F16" s="12">
        <v>1</v>
      </c>
      <c r="G16" s="59">
        <v>1</v>
      </c>
    </row>
    <row r="17" spans="1:7" ht="15.75" thickBot="1" x14ac:dyDescent="0.3">
      <c r="A17" s="51">
        <f t="shared" si="0"/>
        <v>16</v>
      </c>
      <c r="B17" s="51" t="s">
        <v>105</v>
      </c>
      <c r="C17" s="12">
        <v>1</v>
      </c>
      <c r="D17" s="27">
        <v>1</v>
      </c>
      <c r="E17" s="12">
        <v>0</v>
      </c>
      <c r="F17" s="12">
        <v>1</v>
      </c>
      <c r="G17" s="59">
        <v>1</v>
      </c>
    </row>
    <row r="18" spans="1:7" ht="15.75" thickBot="1" x14ac:dyDescent="0.3">
      <c r="A18" s="51">
        <f t="shared" si="0"/>
        <v>17</v>
      </c>
      <c r="B18" s="51" t="s">
        <v>105</v>
      </c>
      <c r="C18" s="12">
        <v>0.5</v>
      </c>
      <c r="D18" s="12">
        <v>0.5</v>
      </c>
      <c r="E18" s="12">
        <v>1</v>
      </c>
      <c r="F18" s="12">
        <v>1</v>
      </c>
      <c r="G18" s="59">
        <f>(C18+D18+E18+F18)/4</f>
        <v>0.75</v>
      </c>
    </row>
    <row r="19" spans="1:7" ht="15.75" thickBot="1" x14ac:dyDescent="0.3">
      <c r="A19" s="51">
        <f t="shared" si="0"/>
        <v>18</v>
      </c>
      <c r="B19" s="51" t="s">
        <v>105</v>
      </c>
      <c r="C19" s="12">
        <v>0.8</v>
      </c>
      <c r="D19" s="12">
        <v>1</v>
      </c>
      <c r="E19" s="12">
        <v>0.93</v>
      </c>
      <c r="F19" s="12">
        <v>0.75</v>
      </c>
      <c r="G19" s="59">
        <f>+(C19+D19+E19+F19)/4</f>
        <v>0.87</v>
      </c>
    </row>
    <row r="20" spans="1:7" ht="15.75" thickBot="1" x14ac:dyDescent="0.3">
      <c r="A20" s="51">
        <f t="shared" si="0"/>
        <v>19</v>
      </c>
      <c r="B20" s="51" t="s">
        <v>106</v>
      </c>
      <c r="C20" s="12">
        <v>0.46</v>
      </c>
      <c r="D20" s="36">
        <v>0.6</v>
      </c>
      <c r="E20" s="12">
        <v>0.81</v>
      </c>
      <c r="F20" s="12">
        <v>0.99</v>
      </c>
      <c r="G20" s="56">
        <v>0.99</v>
      </c>
    </row>
    <row r="21" spans="1:7" ht="15.75" thickBot="1" x14ac:dyDescent="0.3">
      <c r="A21" s="51">
        <f t="shared" si="0"/>
        <v>20</v>
      </c>
      <c r="B21" s="51" t="s">
        <v>106</v>
      </c>
      <c r="C21" s="12">
        <v>0.92</v>
      </c>
      <c r="D21" s="12">
        <v>0.9</v>
      </c>
      <c r="E21" s="12">
        <v>0.96</v>
      </c>
      <c r="F21" s="12">
        <v>0.97</v>
      </c>
      <c r="G21" s="56">
        <v>0.97</v>
      </c>
    </row>
    <row r="22" spans="1:7" ht="15.75" thickBot="1" x14ac:dyDescent="0.3">
      <c r="A22" s="51">
        <f t="shared" si="0"/>
        <v>21</v>
      </c>
      <c r="B22" s="51" t="s">
        <v>103</v>
      </c>
      <c r="C22" s="12">
        <v>0</v>
      </c>
      <c r="D22" s="12">
        <v>0</v>
      </c>
      <c r="E22" s="12">
        <v>0</v>
      </c>
      <c r="F22" s="12">
        <v>1</v>
      </c>
      <c r="G22" s="56">
        <v>1</v>
      </c>
    </row>
    <row r="23" spans="1:7" ht="15.75" thickBot="1" x14ac:dyDescent="0.3">
      <c r="A23" s="51">
        <f t="shared" si="0"/>
        <v>22</v>
      </c>
      <c r="B23" s="51" t="s">
        <v>103</v>
      </c>
      <c r="C23" s="12">
        <v>0</v>
      </c>
      <c r="D23" s="12">
        <v>0</v>
      </c>
      <c r="E23" s="12">
        <v>0</v>
      </c>
      <c r="F23" s="12">
        <v>1</v>
      </c>
      <c r="G23" s="56">
        <v>1</v>
      </c>
    </row>
    <row r="24" spans="1:7" ht="15.75" thickBot="1" x14ac:dyDescent="0.3">
      <c r="A24" s="51">
        <f t="shared" si="0"/>
        <v>23</v>
      </c>
      <c r="B24" s="51" t="s">
        <v>107</v>
      </c>
      <c r="C24" s="12">
        <v>1</v>
      </c>
      <c r="D24" s="12">
        <v>0</v>
      </c>
      <c r="E24" s="12">
        <v>0</v>
      </c>
      <c r="F24" s="12">
        <v>0</v>
      </c>
      <c r="G24" s="56">
        <v>1</v>
      </c>
    </row>
    <row r="25" spans="1:7" ht="15.75" thickBot="1" x14ac:dyDescent="0.3">
      <c r="A25" s="51">
        <f t="shared" si="0"/>
        <v>24</v>
      </c>
      <c r="B25" s="51" t="s">
        <v>107</v>
      </c>
      <c r="C25" s="12">
        <v>1</v>
      </c>
      <c r="D25" s="12">
        <v>1</v>
      </c>
      <c r="E25" s="12">
        <v>1</v>
      </c>
      <c r="F25" s="12">
        <v>0</v>
      </c>
      <c r="G25" s="56">
        <v>1</v>
      </c>
    </row>
    <row r="26" spans="1:7" ht="15.75" thickBot="1" x14ac:dyDescent="0.3">
      <c r="A26" s="51">
        <f t="shared" si="0"/>
        <v>25</v>
      </c>
      <c r="B26" s="51" t="s">
        <v>107</v>
      </c>
      <c r="C26" s="12">
        <v>1</v>
      </c>
      <c r="D26" s="12">
        <v>1</v>
      </c>
      <c r="E26" s="12">
        <v>1</v>
      </c>
      <c r="F26" s="12">
        <v>0</v>
      </c>
      <c r="G26" s="56">
        <v>1</v>
      </c>
    </row>
    <row r="27" spans="1:7" ht="15.75" thickBot="1" x14ac:dyDescent="0.3">
      <c r="A27" s="51">
        <f t="shared" si="0"/>
        <v>26</v>
      </c>
      <c r="B27" s="51" t="s">
        <v>108</v>
      </c>
      <c r="C27" s="12">
        <v>1</v>
      </c>
      <c r="D27" s="12">
        <v>0</v>
      </c>
      <c r="E27" s="12">
        <v>0</v>
      </c>
      <c r="F27" s="12">
        <v>1</v>
      </c>
      <c r="G27" s="56">
        <v>1</v>
      </c>
    </row>
    <row r="28" spans="1:7" ht="15.75" thickBot="1" x14ac:dyDescent="0.3">
      <c r="A28" s="51">
        <f t="shared" si="0"/>
        <v>27</v>
      </c>
      <c r="B28" s="51" t="s">
        <v>109</v>
      </c>
      <c r="C28" s="12">
        <v>1</v>
      </c>
      <c r="D28" s="12">
        <v>1</v>
      </c>
      <c r="E28" s="12">
        <v>1</v>
      </c>
      <c r="F28" s="12">
        <v>1</v>
      </c>
      <c r="G28" s="56">
        <f>(C28+D28+E28+F28)/4</f>
        <v>1</v>
      </c>
    </row>
    <row r="29" spans="1:7" ht="15.75" thickBot="1" x14ac:dyDescent="0.3">
      <c r="A29" s="51">
        <f t="shared" si="0"/>
        <v>28</v>
      </c>
      <c r="B29" s="51" t="s">
        <v>109</v>
      </c>
      <c r="C29" s="12">
        <v>0</v>
      </c>
      <c r="D29" s="12">
        <v>0.89</v>
      </c>
      <c r="E29" s="12">
        <v>0</v>
      </c>
      <c r="F29" s="12">
        <v>0.91</v>
      </c>
      <c r="G29" s="56">
        <f>(C29+D29+E29+F29)/2</f>
        <v>0.9</v>
      </c>
    </row>
    <row r="30" spans="1:7" ht="15.75" thickBot="1" x14ac:dyDescent="0.3">
      <c r="A30" s="51">
        <f t="shared" si="0"/>
        <v>29</v>
      </c>
      <c r="B30" s="51" t="s">
        <v>109</v>
      </c>
      <c r="C30" s="12">
        <v>1</v>
      </c>
      <c r="D30" s="12">
        <v>1</v>
      </c>
      <c r="E30" s="12">
        <v>1</v>
      </c>
      <c r="F30" s="12">
        <v>1</v>
      </c>
      <c r="G30" s="56">
        <f>(C30+D30+E30+F30)/4</f>
        <v>1</v>
      </c>
    </row>
    <row r="31" spans="1:7" ht="15.75" thickBot="1" x14ac:dyDescent="0.3">
      <c r="A31" s="51">
        <f t="shared" si="0"/>
        <v>30</v>
      </c>
      <c r="B31" s="51" t="s">
        <v>103</v>
      </c>
      <c r="C31" s="12">
        <v>0</v>
      </c>
      <c r="D31" s="12">
        <v>0</v>
      </c>
      <c r="E31" s="12">
        <v>0</v>
      </c>
      <c r="F31" s="12">
        <v>1</v>
      </c>
      <c r="G31" s="56">
        <v>1</v>
      </c>
    </row>
    <row r="32" spans="1:7" ht="15.75" thickBot="1" x14ac:dyDescent="0.3">
      <c r="A32" s="51">
        <f t="shared" si="0"/>
        <v>31</v>
      </c>
      <c r="B32" s="51" t="s">
        <v>107</v>
      </c>
      <c r="C32" s="12">
        <v>0</v>
      </c>
      <c r="D32" s="12">
        <v>1</v>
      </c>
      <c r="E32" s="12">
        <v>0</v>
      </c>
      <c r="F32" s="12">
        <v>1</v>
      </c>
      <c r="G32" s="56">
        <v>1</v>
      </c>
    </row>
    <row r="33" spans="1:7" ht="15.75" thickBot="1" x14ac:dyDescent="0.3">
      <c r="A33" s="51">
        <f t="shared" si="0"/>
        <v>32</v>
      </c>
      <c r="B33" s="51" t="s">
        <v>103</v>
      </c>
      <c r="C33" s="12">
        <v>0.39</v>
      </c>
      <c r="D33" s="12">
        <v>0.5</v>
      </c>
      <c r="E33" s="12">
        <v>0.8</v>
      </c>
      <c r="F33" s="12">
        <v>0.66</v>
      </c>
      <c r="G33" s="56">
        <v>0.83</v>
      </c>
    </row>
    <row r="34" spans="1:7" ht="15.75" thickBot="1" x14ac:dyDescent="0.3">
      <c r="A34" s="51">
        <f t="shared" si="0"/>
        <v>33</v>
      </c>
      <c r="B34" s="51" t="s">
        <v>103</v>
      </c>
      <c r="C34" s="12">
        <f>0.230769230769231*100%</f>
        <v>0.230769230769231</v>
      </c>
      <c r="D34" s="12">
        <v>0.46</v>
      </c>
      <c r="E34" s="12">
        <v>0.69</v>
      </c>
      <c r="F34" s="12">
        <v>0.92</v>
      </c>
      <c r="G34" s="56">
        <v>0.92</v>
      </c>
    </row>
    <row r="35" spans="1:7" ht="15.75" thickBot="1" x14ac:dyDescent="0.3">
      <c r="A35" s="51">
        <f t="shared" si="0"/>
        <v>34</v>
      </c>
      <c r="B35" s="51" t="s">
        <v>110</v>
      </c>
      <c r="C35" s="12">
        <v>0.86</v>
      </c>
      <c r="D35" s="12">
        <v>1</v>
      </c>
      <c r="E35" s="12">
        <v>1</v>
      </c>
      <c r="F35" s="12">
        <v>1</v>
      </c>
      <c r="G35" s="56">
        <f>(C35+D35+E35+F35)/4</f>
        <v>0.96499999999999997</v>
      </c>
    </row>
    <row r="36" spans="1:7" ht="15.75" thickBot="1" x14ac:dyDescent="0.3">
      <c r="A36" s="51">
        <f t="shared" si="0"/>
        <v>35</v>
      </c>
      <c r="B36" s="51" t="s">
        <v>110</v>
      </c>
      <c r="C36" s="12">
        <v>0.93</v>
      </c>
      <c r="D36" s="12">
        <v>1</v>
      </c>
      <c r="E36" s="12">
        <v>1</v>
      </c>
      <c r="F36" s="12">
        <v>1</v>
      </c>
      <c r="G36" s="56">
        <f>(C36+D36+E36+F36)/4</f>
        <v>0.98250000000000004</v>
      </c>
    </row>
    <row r="37" spans="1:7" ht="15.75" thickBot="1" x14ac:dyDescent="0.3">
      <c r="A37" s="51">
        <f t="shared" si="0"/>
        <v>36</v>
      </c>
      <c r="B37" s="51" t="s">
        <v>110</v>
      </c>
      <c r="C37" s="12">
        <v>0.75</v>
      </c>
      <c r="D37" s="12">
        <v>1</v>
      </c>
      <c r="E37" s="12">
        <v>1</v>
      </c>
      <c r="F37" s="12">
        <v>1</v>
      </c>
      <c r="G37" s="56">
        <f>(C37+D37+E37+F37)/4</f>
        <v>0.9375</v>
      </c>
    </row>
    <row r="38" spans="1:7" ht="15.75" thickBot="1" x14ac:dyDescent="0.3">
      <c r="A38" s="51">
        <f t="shared" si="0"/>
        <v>37</v>
      </c>
      <c r="B38" s="51" t="s">
        <v>111</v>
      </c>
      <c r="C38" s="12">
        <v>0.05</v>
      </c>
      <c r="D38" s="12">
        <v>0.15</v>
      </c>
      <c r="E38" s="12">
        <v>0.35</v>
      </c>
      <c r="F38" s="12">
        <v>0.12</v>
      </c>
      <c r="G38" s="57">
        <f>(C38+D38+E38+F38)/2</f>
        <v>0.33500000000000002</v>
      </c>
    </row>
    <row r="39" spans="1:7" ht="15.75" thickBot="1" x14ac:dyDescent="0.3">
      <c r="A39" s="51">
        <f t="shared" si="0"/>
        <v>38</v>
      </c>
      <c r="B39" s="51" t="s">
        <v>111</v>
      </c>
      <c r="C39" s="12">
        <v>0</v>
      </c>
      <c r="D39" s="12">
        <v>0</v>
      </c>
      <c r="E39" s="12">
        <v>0</v>
      </c>
      <c r="F39" s="12">
        <v>0.5</v>
      </c>
      <c r="G39" s="57">
        <v>0.5</v>
      </c>
    </row>
    <row r="40" spans="1:7" ht="15.75" thickBot="1" x14ac:dyDescent="0.3">
      <c r="A40" s="51">
        <f t="shared" si="0"/>
        <v>39</v>
      </c>
      <c r="B40" s="51" t="s">
        <v>111</v>
      </c>
      <c r="C40" s="12">
        <v>0</v>
      </c>
      <c r="D40" s="12">
        <v>0</v>
      </c>
      <c r="E40" s="12">
        <v>1</v>
      </c>
      <c r="F40" s="12">
        <v>1</v>
      </c>
      <c r="G40" s="58">
        <f>(C40+D40+E40+F40)/2</f>
        <v>1</v>
      </c>
    </row>
    <row r="41" spans="1:7" ht="15.75" thickBot="1" x14ac:dyDescent="0.3">
      <c r="A41" s="51">
        <f t="shared" si="0"/>
        <v>40</v>
      </c>
      <c r="B41" s="51" t="s">
        <v>111</v>
      </c>
      <c r="C41" s="12">
        <v>0</v>
      </c>
      <c r="D41" s="12">
        <v>0</v>
      </c>
      <c r="E41" s="12">
        <v>1</v>
      </c>
      <c r="F41" s="12">
        <v>1</v>
      </c>
      <c r="G41" s="58">
        <f>(C41+D41+E41+F41)/2</f>
        <v>1</v>
      </c>
    </row>
    <row r="42" spans="1:7" ht="15.75" thickBot="1" x14ac:dyDescent="0.3">
      <c r="A42" s="51">
        <f t="shared" si="0"/>
        <v>41</v>
      </c>
      <c r="B42" s="51" t="s">
        <v>112</v>
      </c>
      <c r="C42" s="12">
        <v>0</v>
      </c>
      <c r="D42" s="12">
        <v>0</v>
      </c>
      <c r="E42" s="12">
        <v>0.92</v>
      </c>
      <c r="F42" s="12">
        <v>0</v>
      </c>
      <c r="G42" s="58">
        <v>0.92</v>
      </c>
    </row>
    <row r="44" spans="1:7" x14ac:dyDescent="0.25">
      <c r="C44" s="37">
        <f t="shared" ref="C44:F44" si="3">AVERAGE(C38,C39,C40,C41)</f>
        <v>1.2500000000000001E-2</v>
      </c>
      <c r="D44" s="37">
        <f t="shared" si="3"/>
        <v>3.7499999999999999E-2</v>
      </c>
      <c r="E44" s="37">
        <f t="shared" si="3"/>
        <v>0.58750000000000002</v>
      </c>
      <c r="F44" s="37">
        <f t="shared" si="3"/>
        <v>0.65500000000000003</v>
      </c>
      <c r="G44" s="37">
        <f>AVERAGE(G38,G39,G40,G41)</f>
        <v>0.70874999999999999</v>
      </c>
    </row>
  </sheetData>
  <autoFilter ref="A1:G42"/>
  <pageMargins left="0.7" right="0.7" top="0.75" bottom="0.75" header="0.3" footer="0.3"/>
  <ignoredErrors>
    <ignoredError sqref="G2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16" workbookViewId="0">
      <selection activeCell="H21" sqref="H21:H25"/>
    </sheetView>
  </sheetViews>
  <sheetFormatPr baseColWidth="10" defaultRowHeight="15" x14ac:dyDescent="0.25"/>
  <sheetData>
    <row r="1" spans="1:9" ht="26.25" thickBot="1" x14ac:dyDescent="0.3">
      <c r="A1" s="39" t="s">
        <v>113</v>
      </c>
      <c r="B1" s="43">
        <v>0.28000000000000003</v>
      </c>
      <c r="C1" t="s">
        <v>103</v>
      </c>
      <c r="D1" s="39" t="s">
        <v>113</v>
      </c>
      <c r="E1" s="43">
        <v>0.5</v>
      </c>
      <c r="F1" s="45" t="s">
        <v>104</v>
      </c>
      <c r="G1" s="39" t="s">
        <v>113</v>
      </c>
      <c r="H1" s="43">
        <v>0.44</v>
      </c>
      <c r="I1" t="s">
        <v>102</v>
      </c>
    </row>
    <row r="2" spans="1:9" ht="26.25" thickBot="1" x14ac:dyDescent="0.3">
      <c r="A2" s="41" t="s">
        <v>114</v>
      </c>
      <c r="B2" s="44">
        <v>0.37</v>
      </c>
      <c r="D2" s="41" t="s">
        <v>114</v>
      </c>
      <c r="E2" s="44">
        <v>1</v>
      </c>
      <c r="F2" s="45"/>
      <c r="G2" s="41" t="s">
        <v>114</v>
      </c>
      <c r="H2" s="44">
        <v>0.38</v>
      </c>
    </row>
    <row r="3" spans="1:9" ht="26.25" thickBot="1" x14ac:dyDescent="0.3">
      <c r="A3" s="41" t="s">
        <v>115</v>
      </c>
      <c r="B3" s="44">
        <v>0.46</v>
      </c>
      <c r="D3" s="41" t="s">
        <v>115</v>
      </c>
      <c r="E3" s="44">
        <v>0.67</v>
      </c>
      <c r="F3" s="45"/>
      <c r="G3" s="41" t="s">
        <v>115</v>
      </c>
      <c r="H3" s="44">
        <v>0.44</v>
      </c>
    </row>
    <row r="4" spans="1:9" ht="26.25" thickBot="1" x14ac:dyDescent="0.3">
      <c r="A4" s="41" t="s">
        <v>116</v>
      </c>
      <c r="B4" s="44">
        <v>0.76</v>
      </c>
      <c r="D4" s="41" t="s">
        <v>116</v>
      </c>
      <c r="E4" s="44">
        <v>1</v>
      </c>
      <c r="F4" s="45"/>
      <c r="G4" s="41" t="s">
        <v>116</v>
      </c>
      <c r="H4" s="44">
        <v>0.75</v>
      </c>
    </row>
    <row r="5" spans="1:9" ht="26.25" thickBot="1" x14ac:dyDescent="0.3">
      <c r="A5" s="41" t="s">
        <v>76</v>
      </c>
      <c r="B5" s="44">
        <v>0.92</v>
      </c>
      <c r="D5" s="41" t="s">
        <v>76</v>
      </c>
      <c r="E5" s="44">
        <v>0.92</v>
      </c>
      <c r="F5" s="45"/>
      <c r="G5" s="41" t="s">
        <v>76</v>
      </c>
      <c r="H5" s="44">
        <v>0.7</v>
      </c>
    </row>
    <row r="7" spans="1:9" ht="15.75" thickBot="1" x14ac:dyDescent="0.3"/>
    <row r="8" spans="1:9" ht="26.25" thickBot="1" x14ac:dyDescent="0.3">
      <c r="A8" s="39" t="s">
        <v>113</v>
      </c>
      <c r="B8" s="43">
        <v>0.69</v>
      </c>
      <c r="C8" t="s">
        <v>106</v>
      </c>
      <c r="D8" s="39" t="s">
        <v>113</v>
      </c>
      <c r="E8" s="43">
        <v>0.67</v>
      </c>
      <c r="F8" t="s">
        <v>109</v>
      </c>
      <c r="G8" s="39" t="s">
        <v>113</v>
      </c>
      <c r="H8" s="43">
        <v>0.77</v>
      </c>
      <c r="I8" t="s">
        <v>105</v>
      </c>
    </row>
    <row r="9" spans="1:9" ht="26.25" thickBot="1" x14ac:dyDescent="0.3">
      <c r="A9" s="41" t="s">
        <v>114</v>
      </c>
      <c r="B9" s="44">
        <v>0.75</v>
      </c>
      <c r="D9" s="41" t="s">
        <v>114</v>
      </c>
      <c r="E9" s="44">
        <v>0.96</v>
      </c>
      <c r="G9" s="41" t="s">
        <v>114</v>
      </c>
      <c r="H9" s="44">
        <v>0.83</v>
      </c>
    </row>
    <row r="10" spans="1:9" ht="26.25" thickBot="1" x14ac:dyDescent="0.3">
      <c r="A10" s="41" t="s">
        <v>115</v>
      </c>
      <c r="B10" s="44">
        <v>0.89</v>
      </c>
      <c r="D10" s="41" t="s">
        <v>115</v>
      </c>
      <c r="E10" s="44">
        <v>0.67</v>
      </c>
      <c r="G10" s="41" t="s">
        <v>115</v>
      </c>
      <c r="H10" s="44">
        <v>0.64</v>
      </c>
    </row>
    <row r="11" spans="1:9" ht="26.25" thickBot="1" x14ac:dyDescent="0.3">
      <c r="A11" s="41" t="s">
        <v>116</v>
      </c>
      <c r="B11" s="44">
        <v>0.98</v>
      </c>
      <c r="D11" s="41" t="s">
        <v>116</v>
      </c>
      <c r="E11" s="44">
        <v>0.97</v>
      </c>
      <c r="G11" s="41" t="s">
        <v>116</v>
      </c>
      <c r="H11" s="44">
        <v>0.92</v>
      </c>
    </row>
    <row r="12" spans="1:9" ht="26.25" thickBot="1" x14ac:dyDescent="0.3">
      <c r="A12" s="41" t="s">
        <v>76</v>
      </c>
      <c r="B12" s="44">
        <v>0.98</v>
      </c>
      <c r="D12" s="41" t="s">
        <v>76</v>
      </c>
      <c r="E12" s="44">
        <v>0.97</v>
      </c>
      <c r="G12" s="41" t="s">
        <v>76</v>
      </c>
      <c r="H12" s="44">
        <v>0.87</v>
      </c>
    </row>
    <row r="13" spans="1:9" ht="15.75" thickBot="1" x14ac:dyDescent="0.3"/>
    <row r="14" spans="1:9" ht="26.25" thickBot="1" x14ac:dyDescent="0.3">
      <c r="A14" s="39" t="s">
        <v>113</v>
      </c>
      <c r="B14" s="46">
        <v>0.85</v>
      </c>
      <c r="C14" t="s">
        <v>110</v>
      </c>
      <c r="D14" s="39" t="s">
        <v>113</v>
      </c>
      <c r="E14" s="43">
        <v>0</v>
      </c>
      <c r="F14" t="s">
        <v>112</v>
      </c>
      <c r="G14" s="39" t="s">
        <v>113</v>
      </c>
      <c r="H14" s="40">
        <v>0.75</v>
      </c>
      <c r="I14" t="s">
        <v>107</v>
      </c>
    </row>
    <row r="15" spans="1:9" ht="26.25" thickBot="1" x14ac:dyDescent="0.3">
      <c r="A15" s="41" t="s">
        <v>114</v>
      </c>
      <c r="B15" s="47">
        <v>1</v>
      </c>
      <c r="D15" s="41" t="s">
        <v>114</v>
      </c>
      <c r="E15" s="44">
        <v>0</v>
      </c>
      <c r="G15" s="41" t="s">
        <v>114</v>
      </c>
      <c r="H15" s="42">
        <v>0.75</v>
      </c>
    </row>
    <row r="16" spans="1:9" ht="26.25" thickBot="1" x14ac:dyDescent="0.3">
      <c r="A16" s="41" t="s">
        <v>115</v>
      </c>
      <c r="B16" s="47">
        <v>1</v>
      </c>
      <c r="D16" s="41" t="s">
        <v>115</v>
      </c>
      <c r="E16" s="44">
        <v>0.92</v>
      </c>
      <c r="G16" s="41" t="s">
        <v>115</v>
      </c>
      <c r="H16" s="42">
        <v>0.5</v>
      </c>
    </row>
    <row r="17" spans="1:9" ht="26.25" thickBot="1" x14ac:dyDescent="0.3">
      <c r="A17" s="41" t="s">
        <v>116</v>
      </c>
      <c r="B17" s="47">
        <v>1</v>
      </c>
      <c r="D17" s="41" t="s">
        <v>116</v>
      </c>
      <c r="E17" s="44">
        <v>0</v>
      </c>
      <c r="G17" s="41" t="s">
        <v>116</v>
      </c>
      <c r="H17" s="42">
        <v>0.25</v>
      </c>
    </row>
    <row r="18" spans="1:9" ht="26.25" thickBot="1" x14ac:dyDescent="0.3">
      <c r="A18" s="41" t="s">
        <v>76</v>
      </c>
      <c r="B18" s="47">
        <v>0.96</v>
      </c>
      <c r="D18" s="41" t="s">
        <v>76</v>
      </c>
      <c r="E18" s="44">
        <v>0.92</v>
      </c>
      <c r="G18" s="41" t="s">
        <v>76</v>
      </c>
      <c r="H18" s="42">
        <v>1</v>
      </c>
    </row>
    <row r="20" spans="1:9" ht="15.75" thickBot="1" x14ac:dyDescent="0.3"/>
    <row r="21" spans="1:9" ht="26.25" thickBot="1" x14ac:dyDescent="0.3">
      <c r="A21" s="39" t="s">
        <v>113</v>
      </c>
      <c r="B21" s="43">
        <v>1</v>
      </c>
      <c r="C21" t="s">
        <v>108</v>
      </c>
      <c r="D21" s="39" t="s">
        <v>113</v>
      </c>
      <c r="E21" s="43">
        <v>1</v>
      </c>
      <c r="F21" t="s">
        <v>117</v>
      </c>
      <c r="G21" s="39" t="s">
        <v>113</v>
      </c>
      <c r="H21" s="43">
        <v>0.01</v>
      </c>
      <c r="I21" t="s">
        <v>111</v>
      </c>
    </row>
    <row r="22" spans="1:9" ht="26.25" thickBot="1" x14ac:dyDescent="0.3">
      <c r="A22" s="41" t="s">
        <v>114</v>
      </c>
      <c r="B22" s="44">
        <v>0</v>
      </c>
      <c r="D22" s="41" t="s">
        <v>114</v>
      </c>
      <c r="E22" s="44">
        <v>1</v>
      </c>
      <c r="G22" s="41" t="s">
        <v>114</v>
      </c>
      <c r="H22" s="44">
        <v>0.04</v>
      </c>
    </row>
    <row r="23" spans="1:9" ht="26.25" thickBot="1" x14ac:dyDescent="0.3">
      <c r="A23" s="41" t="s">
        <v>115</v>
      </c>
      <c r="B23" s="44">
        <v>0</v>
      </c>
      <c r="D23" s="41" t="s">
        <v>115</v>
      </c>
      <c r="E23" s="44">
        <v>1</v>
      </c>
      <c r="G23" s="41" t="s">
        <v>115</v>
      </c>
      <c r="H23" s="44">
        <v>0.59</v>
      </c>
    </row>
    <row r="24" spans="1:9" ht="26.25" thickBot="1" x14ac:dyDescent="0.3">
      <c r="A24" s="41" t="s">
        <v>116</v>
      </c>
      <c r="B24" s="44">
        <v>1</v>
      </c>
      <c r="D24" s="41" t="s">
        <v>116</v>
      </c>
      <c r="E24" s="44">
        <v>1</v>
      </c>
      <c r="G24" s="41" t="s">
        <v>116</v>
      </c>
      <c r="H24" s="44">
        <v>0.66</v>
      </c>
    </row>
    <row r="25" spans="1:9" ht="26.25" thickBot="1" x14ac:dyDescent="0.3">
      <c r="A25" s="41" t="s">
        <v>76</v>
      </c>
      <c r="B25" s="44">
        <v>1</v>
      </c>
      <c r="D25" s="41" t="s">
        <v>76</v>
      </c>
      <c r="E25" s="44">
        <v>1</v>
      </c>
      <c r="G25" s="41" t="s">
        <v>76</v>
      </c>
      <c r="H25" s="44">
        <v>0.71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dc:creator>
  <cp:lastModifiedBy>graciela murillo</cp:lastModifiedBy>
  <cp:lastPrinted>2017-02-07T14:34:58Z</cp:lastPrinted>
  <dcterms:created xsi:type="dcterms:W3CDTF">2016-02-22T10:50:47Z</dcterms:created>
  <dcterms:modified xsi:type="dcterms:W3CDTF">2018-01-31T15:39:07Z</dcterms:modified>
</cp:coreProperties>
</file>